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2300"/>
  </bookViews>
  <sheets>
    <sheet name="1516 Tax Collections" sheetId="1" r:id="rId1"/>
  </sheets>
  <externalReferences>
    <externalReference r:id="rId2"/>
  </externalReferences>
  <definedNames>
    <definedName name="_xlnm.Print_Area" localSheetId="0">'1516 Tax Collections'!$A$1:$V$378</definedName>
    <definedName name="_xlnm.Print_Titles" localSheetId="0">'1516 Tax Collections'!$2:$4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7" i="1" l="1"/>
  <c r="E377" i="1"/>
  <c r="D377" i="1"/>
  <c r="F376" i="1"/>
  <c r="Q376" i="1" s="1"/>
  <c r="U376" i="1" s="1"/>
  <c r="E376" i="1"/>
  <c r="D376" i="1"/>
  <c r="F375" i="1"/>
  <c r="E375" i="1"/>
  <c r="D375" i="1"/>
  <c r="F374" i="1"/>
  <c r="E374" i="1"/>
  <c r="D374" i="1"/>
  <c r="F373" i="1"/>
  <c r="E373" i="1"/>
  <c r="D373" i="1"/>
  <c r="F372" i="1"/>
  <c r="Q372" i="1" s="1"/>
  <c r="U372" i="1" s="1"/>
  <c r="E372" i="1"/>
  <c r="D372" i="1"/>
  <c r="F371" i="1"/>
  <c r="E371" i="1"/>
  <c r="D371" i="1"/>
  <c r="F370" i="1"/>
  <c r="E370" i="1"/>
  <c r="D370" i="1"/>
  <c r="F369" i="1"/>
  <c r="E369" i="1"/>
  <c r="D369" i="1"/>
  <c r="P368" i="1"/>
  <c r="F368" i="1"/>
  <c r="E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5" i="1"/>
  <c r="E345" i="1"/>
  <c r="D345" i="1"/>
  <c r="F344" i="1"/>
  <c r="E344" i="1"/>
  <c r="D344" i="1"/>
  <c r="F343" i="1"/>
  <c r="E343" i="1"/>
  <c r="D343" i="1"/>
  <c r="F342" i="1"/>
  <c r="E342" i="1"/>
  <c r="P342" i="1" s="1"/>
  <c r="D342" i="1"/>
  <c r="F341" i="1"/>
  <c r="E341" i="1"/>
  <c r="D341" i="1"/>
  <c r="P341" i="1" s="1"/>
  <c r="T341" i="1" s="1"/>
  <c r="F340" i="1"/>
  <c r="E340" i="1"/>
  <c r="D340" i="1"/>
  <c r="F339" i="1"/>
  <c r="E339" i="1"/>
  <c r="D339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7" i="1"/>
  <c r="E327" i="1"/>
  <c r="E328" i="1" s="1"/>
  <c r="D327" i="1"/>
  <c r="D328" i="1" s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P320" i="1" s="1"/>
  <c r="D320" i="1"/>
  <c r="F319" i="1"/>
  <c r="E319" i="1"/>
  <c r="D319" i="1"/>
  <c r="F318" i="1"/>
  <c r="E318" i="1"/>
  <c r="D318" i="1"/>
  <c r="F317" i="1"/>
  <c r="E317" i="1"/>
  <c r="D317" i="1"/>
  <c r="F314" i="1"/>
  <c r="E314" i="1"/>
  <c r="P314" i="1" s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Q291" i="1" s="1"/>
  <c r="U291" i="1" s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4" i="1"/>
  <c r="E284" i="1"/>
  <c r="D284" i="1"/>
  <c r="F283" i="1"/>
  <c r="E283" i="1"/>
  <c r="D283" i="1"/>
  <c r="F282" i="1"/>
  <c r="E282" i="1"/>
  <c r="P282" i="1" s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68" i="1"/>
  <c r="E268" i="1"/>
  <c r="P268" i="1" s="1"/>
  <c r="T268" i="1" s="1"/>
  <c r="D268" i="1"/>
  <c r="F267" i="1"/>
  <c r="Q267" i="1" s="1"/>
  <c r="U267" i="1" s="1"/>
  <c r="E267" i="1"/>
  <c r="P267" i="1" s="1"/>
  <c r="D267" i="1"/>
  <c r="F266" i="1"/>
  <c r="E266" i="1"/>
  <c r="D266" i="1"/>
  <c r="F265" i="1"/>
  <c r="E265" i="1"/>
  <c r="D265" i="1"/>
  <c r="F262" i="1"/>
  <c r="E262" i="1"/>
  <c r="P262" i="1" s="1"/>
  <c r="D262" i="1"/>
  <c r="F261" i="1"/>
  <c r="E261" i="1"/>
  <c r="D261" i="1"/>
  <c r="F260" i="1"/>
  <c r="E260" i="1"/>
  <c r="D260" i="1"/>
  <c r="F259" i="1"/>
  <c r="E259" i="1"/>
  <c r="D259" i="1"/>
  <c r="F258" i="1"/>
  <c r="E258" i="1"/>
  <c r="P258" i="1" s="1"/>
  <c r="T258" i="1" s="1"/>
  <c r="D258" i="1"/>
  <c r="F257" i="1"/>
  <c r="E257" i="1"/>
  <c r="D257" i="1"/>
  <c r="F256" i="1"/>
  <c r="E256" i="1"/>
  <c r="D256" i="1"/>
  <c r="F253" i="1"/>
  <c r="E253" i="1"/>
  <c r="D253" i="1"/>
  <c r="F252" i="1"/>
  <c r="E252" i="1"/>
  <c r="D252" i="1"/>
  <c r="F251" i="1"/>
  <c r="E251" i="1"/>
  <c r="D251" i="1"/>
  <c r="V250" i="1"/>
  <c r="U250" i="1"/>
  <c r="T250" i="1"/>
  <c r="F250" i="1"/>
  <c r="E250" i="1"/>
  <c r="D250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0" i="1"/>
  <c r="E230" i="1"/>
  <c r="D230" i="1"/>
  <c r="F229" i="1"/>
  <c r="E229" i="1"/>
  <c r="D229" i="1"/>
  <c r="F228" i="1"/>
  <c r="E228" i="1"/>
  <c r="D228" i="1"/>
  <c r="F225" i="1"/>
  <c r="Q225" i="1" s="1"/>
  <c r="U225" i="1" s="1"/>
  <c r="E225" i="1"/>
  <c r="P225" i="1" s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P213" i="1" s="1"/>
  <c r="D213" i="1"/>
  <c r="F212" i="1"/>
  <c r="E212" i="1"/>
  <c r="D212" i="1"/>
  <c r="F211" i="1"/>
  <c r="E211" i="1"/>
  <c r="D211" i="1"/>
  <c r="F210" i="1"/>
  <c r="E210" i="1"/>
  <c r="D210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88" i="1"/>
  <c r="E188" i="1"/>
  <c r="D188" i="1"/>
  <c r="F187" i="1"/>
  <c r="E187" i="1"/>
  <c r="P187" i="1" s="1"/>
  <c r="T187" i="1" s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V164" i="1"/>
  <c r="U164" i="1"/>
  <c r="T164" i="1"/>
  <c r="F164" i="1"/>
  <c r="E164" i="1"/>
  <c r="D164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18" i="1"/>
  <c r="E118" i="1"/>
  <c r="D118" i="1"/>
  <c r="F117" i="1"/>
  <c r="E117" i="1"/>
  <c r="D117" i="1"/>
  <c r="F116" i="1"/>
  <c r="E116" i="1"/>
  <c r="D116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6" i="1"/>
  <c r="F87" i="1" s="1"/>
  <c r="E86" i="1"/>
  <c r="E87" i="1" s="1"/>
  <c r="D86" i="1"/>
  <c r="D87" i="1" s="1"/>
  <c r="F83" i="1"/>
  <c r="E83" i="1"/>
  <c r="D83" i="1"/>
  <c r="F82" i="1"/>
  <c r="Q82" i="1" s="1"/>
  <c r="U82" i="1" s="1"/>
  <c r="E82" i="1"/>
  <c r="P82" i="1" s="1"/>
  <c r="D82" i="1"/>
  <c r="F81" i="1"/>
  <c r="E81" i="1"/>
  <c r="D81" i="1"/>
  <c r="F80" i="1"/>
  <c r="E80" i="1"/>
  <c r="D80" i="1"/>
  <c r="F77" i="1"/>
  <c r="E77" i="1"/>
  <c r="D77" i="1"/>
  <c r="F76" i="1"/>
  <c r="E76" i="1"/>
  <c r="D76" i="1"/>
  <c r="F75" i="1"/>
  <c r="E75" i="1"/>
  <c r="P75" i="1" s="1"/>
  <c r="T75" i="1" s="1"/>
  <c r="D75" i="1"/>
  <c r="F74" i="1"/>
  <c r="E74" i="1"/>
  <c r="D74" i="1"/>
  <c r="F73" i="1"/>
  <c r="E73" i="1"/>
  <c r="D73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4" i="1"/>
  <c r="Q54" i="1" s="1"/>
  <c r="U54" i="1" s="1"/>
  <c r="E54" i="1"/>
  <c r="P54" i="1" s="1"/>
  <c r="D54" i="1"/>
  <c r="F53" i="1"/>
  <c r="E53" i="1"/>
  <c r="D53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Q27" i="1" s="1"/>
  <c r="U27" i="1" s="1"/>
  <c r="E27" i="1"/>
  <c r="P27" i="1" s="1"/>
  <c r="T27" i="1" s="1"/>
  <c r="D27" i="1"/>
  <c r="F26" i="1"/>
  <c r="E26" i="1"/>
  <c r="P26" i="1" s="1"/>
  <c r="T26" i="1" s="1"/>
  <c r="D26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5" i="1"/>
  <c r="E15" i="1"/>
  <c r="D15" i="1"/>
  <c r="F14" i="1"/>
  <c r="E14" i="1"/>
  <c r="D14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5" i="1"/>
  <c r="E5" i="1"/>
  <c r="D5" i="1"/>
  <c r="P186" i="1" l="1"/>
  <c r="P90" i="1"/>
  <c r="T90" i="1" s="1"/>
  <c r="P297" i="1"/>
  <c r="P353" i="1"/>
  <c r="P372" i="1"/>
  <c r="P376" i="1"/>
  <c r="Q80" i="1"/>
  <c r="U80" i="1" s="1"/>
  <c r="Q124" i="1"/>
  <c r="U124" i="1" s="1"/>
  <c r="P140" i="1"/>
  <c r="Q169" i="1"/>
  <c r="U169" i="1" s="1"/>
  <c r="Q171" i="1"/>
  <c r="U171" i="1" s="1"/>
  <c r="P191" i="1"/>
  <c r="T191" i="1" s="1"/>
  <c r="Q342" i="1"/>
  <c r="U342" i="1" s="1"/>
  <c r="Q352" i="1"/>
  <c r="U352" i="1" s="1"/>
  <c r="P354" i="1"/>
  <c r="T354" i="1" s="1"/>
  <c r="Q59" i="1"/>
  <c r="U59" i="1" s="1"/>
  <c r="Q61" i="1"/>
  <c r="U61" i="1" s="1"/>
  <c r="D119" i="1"/>
  <c r="Q23" i="1"/>
  <c r="U23" i="1" s="1"/>
  <c r="Q30" i="1"/>
  <c r="U30" i="1" s="1"/>
  <c r="Q32" i="1"/>
  <c r="U32" i="1" s="1"/>
  <c r="Q42" i="1"/>
  <c r="U42" i="1" s="1"/>
  <c r="P44" i="1"/>
  <c r="T44" i="1" s="1"/>
  <c r="P48" i="1"/>
  <c r="T48" i="1" s="1"/>
  <c r="Q60" i="1"/>
  <c r="U60" i="1" s="1"/>
  <c r="Q66" i="1"/>
  <c r="U66" i="1" s="1"/>
  <c r="Q139" i="1"/>
  <c r="U139" i="1" s="1"/>
  <c r="P253" i="1"/>
  <c r="T253" i="1" s="1"/>
  <c r="P284" i="1"/>
  <c r="P161" i="1"/>
  <c r="T161" i="1" s="1"/>
  <c r="P357" i="1"/>
  <c r="T357" i="1" s="1"/>
  <c r="P15" i="1"/>
  <c r="T15" i="1" s="1"/>
  <c r="P29" i="1"/>
  <c r="E40" i="1"/>
  <c r="P39" i="1"/>
  <c r="T39" i="1" s="1"/>
  <c r="P221" i="1"/>
  <c r="T221" i="1" s="1"/>
  <c r="P237" i="1"/>
  <c r="P241" i="1"/>
  <c r="T241" i="1" s="1"/>
  <c r="P245" i="1"/>
  <c r="E16" i="1"/>
  <c r="P95" i="1"/>
  <c r="T95" i="1" s="1"/>
  <c r="P105" i="1"/>
  <c r="T105" i="1" s="1"/>
  <c r="P113" i="1"/>
  <c r="P152" i="1"/>
  <c r="T152" i="1" s="1"/>
  <c r="Q211" i="1"/>
  <c r="U211" i="1" s="1"/>
  <c r="Q229" i="1"/>
  <c r="U229" i="1" s="1"/>
  <c r="Q235" i="1"/>
  <c r="U235" i="1" s="1"/>
  <c r="Q239" i="1"/>
  <c r="U239" i="1" s="1"/>
  <c r="Q243" i="1"/>
  <c r="U243" i="1" s="1"/>
  <c r="Q247" i="1"/>
  <c r="U247" i="1" s="1"/>
  <c r="P308" i="1"/>
  <c r="T308" i="1" s="1"/>
  <c r="P318" i="1"/>
  <c r="Q319" i="1"/>
  <c r="U319" i="1" s="1"/>
  <c r="P344" i="1"/>
  <c r="T344" i="1" s="1"/>
  <c r="P45" i="1"/>
  <c r="T45" i="1" s="1"/>
  <c r="Q184" i="1"/>
  <c r="U184" i="1" s="1"/>
  <c r="Q206" i="1"/>
  <c r="U206" i="1" s="1"/>
  <c r="Q216" i="1"/>
  <c r="U216" i="1" s="1"/>
  <c r="Q222" i="1"/>
  <c r="U222" i="1" s="1"/>
  <c r="Q259" i="1"/>
  <c r="U259" i="1" s="1"/>
  <c r="P261" i="1"/>
  <c r="Q271" i="1"/>
  <c r="U271" i="1" s="1"/>
  <c r="Q275" i="1"/>
  <c r="U275" i="1" s="1"/>
  <c r="Q279" i="1"/>
  <c r="U279" i="1" s="1"/>
  <c r="Q283" i="1"/>
  <c r="U283" i="1" s="1"/>
  <c r="Q368" i="1"/>
  <c r="U368" i="1" s="1"/>
  <c r="Q369" i="1"/>
  <c r="U369" i="1" s="1"/>
  <c r="Q373" i="1"/>
  <c r="U373" i="1" s="1"/>
  <c r="Q5" i="1"/>
  <c r="U5" i="1" s="1"/>
  <c r="P7" i="1"/>
  <c r="T7" i="1" s="1"/>
  <c r="Q10" i="1"/>
  <c r="U10" i="1" s="1"/>
  <c r="F16" i="1"/>
  <c r="Q37" i="1"/>
  <c r="U37" i="1" s="1"/>
  <c r="Q39" i="1"/>
  <c r="U39" i="1" s="1"/>
  <c r="Q43" i="1"/>
  <c r="U43" i="1" s="1"/>
  <c r="Q45" i="1"/>
  <c r="U45" i="1" s="1"/>
  <c r="P76" i="1"/>
  <c r="T76" i="1" s="1"/>
  <c r="Q117" i="1"/>
  <c r="U117" i="1" s="1"/>
  <c r="Q129" i="1"/>
  <c r="U129" i="1" s="1"/>
  <c r="P136" i="1"/>
  <c r="T136" i="1" s="1"/>
  <c r="Q137" i="1"/>
  <c r="U137" i="1" s="1"/>
  <c r="P143" i="1"/>
  <c r="T143" i="1" s="1"/>
  <c r="Q145" i="1"/>
  <c r="U145" i="1" s="1"/>
  <c r="D154" i="1"/>
  <c r="P153" i="1"/>
  <c r="Q157" i="1"/>
  <c r="U157" i="1" s="1"/>
  <c r="P160" i="1"/>
  <c r="T160" i="1" s="1"/>
  <c r="Q161" i="1"/>
  <c r="U161" i="1" s="1"/>
  <c r="P178" i="1"/>
  <c r="P228" i="1"/>
  <c r="T228" i="1" s="1"/>
  <c r="P251" i="1"/>
  <c r="Q258" i="1"/>
  <c r="U258" i="1" s="1"/>
  <c r="Q262" i="1"/>
  <c r="U262" i="1" s="1"/>
  <c r="P266" i="1"/>
  <c r="T266" i="1" s="1"/>
  <c r="Q268" i="1"/>
  <c r="U268" i="1" s="1"/>
  <c r="P288" i="1"/>
  <c r="T288" i="1" s="1"/>
  <c r="P292" i="1"/>
  <c r="Q297" i="1"/>
  <c r="U297" i="1" s="1"/>
  <c r="P300" i="1"/>
  <c r="T300" i="1" s="1"/>
  <c r="Q304" i="1"/>
  <c r="U304" i="1" s="1"/>
  <c r="P317" i="1"/>
  <c r="Q318" i="1"/>
  <c r="U318" i="1" s="1"/>
  <c r="Q349" i="1"/>
  <c r="U349" i="1" s="1"/>
  <c r="Q351" i="1"/>
  <c r="U351" i="1" s="1"/>
  <c r="Q360" i="1"/>
  <c r="U360" i="1" s="1"/>
  <c r="P364" i="1"/>
  <c r="T364" i="1" s="1"/>
  <c r="Q95" i="1"/>
  <c r="U95" i="1" s="1"/>
  <c r="Q96" i="1"/>
  <c r="U96" i="1" s="1"/>
  <c r="Q98" i="1"/>
  <c r="U98" i="1" s="1"/>
  <c r="Q106" i="1"/>
  <c r="U106" i="1" s="1"/>
  <c r="F119" i="1"/>
  <c r="Q130" i="1"/>
  <c r="U130" i="1" s="1"/>
  <c r="Q132" i="1"/>
  <c r="U132" i="1" s="1"/>
  <c r="Q136" i="1"/>
  <c r="U136" i="1" s="1"/>
  <c r="Q156" i="1"/>
  <c r="U156" i="1" s="1"/>
  <c r="Q236" i="1"/>
  <c r="U236" i="1" s="1"/>
  <c r="Q240" i="1"/>
  <c r="U240" i="1" s="1"/>
  <c r="D254" i="1"/>
  <c r="Q265" i="1"/>
  <c r="U265" i="1" s="1"/>
  <c r="Q311" i="1"/>
  <c r="U311" i="1" s="1"/>
  <c r="Q335" i="1"/>
  <c r="U335" i="1" s="1"/>
  <c r="Q343" i="1"/>
  <c r="U343" i="1" s="1"/>
  <c r="P21" i="1"/>
  <c r="T21" i="1" s="1"/>
  <c r="D63" i="1"/>
  <c r="P62" i="1"/>
  <c r="P74" i="1"/>
  <c r="T74" i="1" s="1"/>
  <c r="Q105" i="1"/>
  <c r="U105" i="1" s="1"/>
  <c r="Q113" i="1"/>
  <c r="U113" i="1" s="1"/>
  <c r="Q125" i="1"/>
  <c r="U125" i="1" s="1"/>
  <c r="Q135" i="1"/>
  <c r="U135" i="1" s="1"/>
  <c r="P146" i="1"/>
  <c r="T146" i="1" s="1"/>
  <c r="P166" i="1"/>
  <c r="T166" i="1" s="1"/>
  <c r="P177" i="1"/>
  <c r="T177" i="1" s="1"/>
  <c r="P181" i="1"/>
  <c r="T181" i="1" s="1"/>
  <c r="Q182" i="1"/>
  <c r="U182" i="1" s="1"/>
  <c r="P185" i="1"/>
  <c r="T185" i="1" s="1"/>
  <c r="Q187" i="1"/>
  <c r="U187" i="1" s="1"/>
  <c r="Q188" i="1"/>
  <c r="U188" i="1" s="1"/>
  <c r="P192" i="1"/>
  <c r="T192" i="1" s="1"/>
  <c r="P193" i="1"/>
  <c r="D208" i="1"/>
  <c r="P203" i="1"/>
  <c r="T203" i="1" s="1"/>
  <c r="Q204" i="1"/>
  <c r="U204" i="1" s="1"/>
  <c r="P207" i="1"/>
  <c r="T207" i="1" s="1"/>
  <c r="P214" i="1"/>
  <c r="T214" i="1" s="1"/>
  <c r="E254" i="1"/>
  <c r="P254" i="1" s="1"/>
  <c r="T254" i="1" s="1"/>
  <c r="P275" i="1"/>
  <c r="R275" i="1" s="1"/>
  <c r="V275" i="1" s="1"/>
  <c r="P283" i="1"/>
  <c r="T283" i="1" s="1"/>
  <c r="Q284" i="1"/>
  <c r="U284" i="1" s="1"/>
  <c r="Q314" i="1"/>
  <c r="U314" i="1" s="1"/>
  <c r="P319" i="1"/>
  <c r="T319" i="1" s="1"/>
  <c r="Q324" i="1"/>
  <c r="U324" i="1" s="1"/>
  <c r="P28" i="1"/>
  <c r="P49" i="1"/>
  <c r="T49" i="1" s="1"/>
  <c r="P61" i="1"/>
  <c r="T61" i="1" s="1"/>
  <c r="P67" i="1"/>
  <c r="T67" i="1" s="1"/>
  <c r="P73" i="1"/>
  <c r="P87" i="1"/>
  <c r="T87" i="1" s="1"/>
  <c r="P104" i="1"/>
  <c r="P112" i="1"/>
  <c r="T112" i="1" s="1"/>
  <c r="Q116" i="1"/>
  <c r="U116" i="1" s="1"/>
  <c r="P123" i="1"/>
  <c r="P129" i="1"/>
  <c r="T129" i="1" s="1"/>
  <c r="P130" i="1"/>
  <c r="R130" i="1" s="1"/>
  <c r="V130" i="1" s="1"/>
  <c r="P144" i="1"/>
  <c r="P159" i="1"/>
  <c r="T159" i="1" s="1"/>
  <c r="P170" i="1"/>
  <c r="T170" i="1" s="1"/>
  <c r="P196" i="1"/>
  <c r="T196" i="1" s="1"/>
  <c r="P215" i="1"/>
  <c r="T215" i="1" s="1"/>
  <c r="P223" i="1"/>
  <c r="T223" i="1" s="1"/>
  <c r="P236" i="1"/>
  <c r="T236" i="1" s="1"/>
  <c r="P240" i="1"/>
  <c r="R240" i="1" s="1"/>
  <c r="V240" i="1" s="1"/>
  <c r="P244" i="1"/>
  <c r="T244" i="1" s="1"/>
  <c r="Q245" i="1"/>
  <c r="U245" i="1" s="1"/>
  <c r="Q278" i="1"/>
  <c r="U278" i="1" s="1"/>
  <c r="F301" i="1"/>
  <c r="P291" i="1"/>
  <c r="P307" i="1"/>
  <c r="T307" i="1" s="1"/>
  <c r="P331" i="1"/>
  <c r="T331" i="1" s="1"/>
  <c r="Q353" i="1"/>
  <c r="U353" i="1" s="1"/>
  <c r="Q355" i="1"/>
  <c r="U355" i="1" s="1"/>
  <c r="Q371" i="1"/>
  <c r="U371" i="1" s="1"/>
  <c r="P5" i="1"/>
  <c r="R5" i="1" s="1"/>
  <c r="D16" i="1"/>
  <c r="Q16" i="1" s="1"/>
  <c r="U16" i="1" s="1"/>
  <c r="P22" i="1"/>
  <c r="P23" i="1"/>
  <c r="T23" i="1" s="1"/>
  <c r="Q28" i="1"/>
  <c r="U28" i="1" s="1"/>
  <c r="P31" i="1"/>
  <c r="T31" i="1" s="1"/>
  <c r="Q47" i="1"/>
  <c r="U47" i="1" s="1"/>
  <c r="Q49" i="1"/>
  <c r="U49" i="1" s="1"/>
  <c r="D55" i="1"/>
  <c r="D71" i="1"/>
  <c r="P66" i="1"/>
  <c r="T66" i="1" s="1"/>
  <c r="Q69" i="1"/>
  <c r="U69" i="1" s="1"/>
  <c r="P70" i="1"/>
  <c r="T70" i="1" s="1"/>
  <c r="Q73" i="1"/>
  <c r="U73" i="1" s="1"/>
  <c r="Q75" i="1"/>
  <c r="U75" i="1" s="1"/>
  <c r="P77" i="1"/>
  <c r="T77" i="1" s="1"/>
  <c r="Q91" i="1"/>
  <c r="U91" i="1" s="1"/>
  <c r="P92" i="1"/>
  <c r="T92" i="1" s="1"/>
  <c r="P103" i="1"/>
  <c r="T103" i="1" s="1"/>
  <c r="Q104" i="1"/>
  <c r="U104" i="1" s="1"/>
  <c r="P111" i="1"/>
  <c r="T111" i="1" s="1"/>
  <c r="Q112" i="1"/>
  <c r="U112" i="1" s="1"/>
  <c r="Q121" i="1"/>
  <c r="U121" i="1" s="1"/>
  <c r="P122" i="1"/>
  <c r="T122" i="1" s="1"/>
  <c r="Q142" i="1"/>
  <c r="U142" i="1" s="1"/>
  <c r="Q144" i="1"/>
  <c r="U144" i="1" s="1"/>
  <c r="Q149" i="1"/>
  <c r="U149" i="1" s="1"/>
  <c r="Q151" i="1"/>
  <c r="U151" i="1" s="1"/>
  <c r="P158" i="1"/>
  <c r="T158" i="1" s="1"/>
  <c r="Q159" i="1"/>
  <c r="U159" i="1" s="1"/>
  <c r="P165" i="1"/>
  <c r="T165" i="1" s="1"/>
  <c r="Q168" i="1"/>
  <c r="U168" i="1" s="1"/>
  <c r="P173" i="1"/>
  <c r="Q198" i="1"/>
  <c r="U198" i="1" s="1"/>
  <c r="P201" i="1"/>
  <c r="T201" i="1" s="1"/>
  <c r="P211" i="1"/>
  <c r="T211" i="1" s="1"/>
  <c r="Q213" i="1"/>
  <c r="U213" i="1" s="1"/>
  <c r="Q214" i="1"/>
  <c r="U214" i="1" s="1"/>
  <c r="Q217" i="1"/>
  <c r="U217" i="1" s="1"/>
  <c r="Q221" i="1"/>
  <c r="U221" i="1" s="1"/>
  <c r="Q223" i="1"/>
  <c r="U223" i="1" s="1"/>
  <c r="D231" i="1"/>
  <c r="P239" i="1"/>
  <c r="T239" i="1" s="1"/>
  <c r="P243" i="1"/>
  <c r="T243" i="1" s="1"/>
  <c r="Q246" i="1"/>
  <c r="U246" i="1" s="1"/>
  <c r="P247" i="1"/>
  <c r="T247" i="1" s="1"/>
  <c r="Q256" i="1"/>
  <c r="U256" i="1" s="1"/>
  <c r="P260" i="1"/>
  <c r="T260" i="1" s="1"/>
  <c r="P276" i="1"/>
  <c r="T276" i="1" s="1"/>
  <c r="P279" i="1"/>
  <c r="T279" i="1" s="1"/>
  <c r="Q287" i="1"/>
  <c r="U287" i="1" s="1"/>
  <c r="P289" i="1"/>
  <c r="T289" i="1" s="1"/>
  <c r="Q307" i="1"/>
  <c r="U307" i="1" s="1"/>
  <c r="P312" i="1"/>
  <c r="T312" i="1" s="1"/>
  <c r="Q313" i="1"/>
  <c r="U313" i="1" s="1"/>
  <c r="Q321" i="1"/>
  <c r="U321" i="1" s="1"/>
  <c r="Q323" i="1"/>
  <c r="U323" i="1" s="1"/>
  <c r="P340" i="1"/>
  <c r="T340" i="1" s="1"/>
  <c r="Q341" i="1"/>
  <c r="U341" i="1" s="1"/>
  <c r="Q354" i="1"/>
  <c r="U354" i="1" s="1"/>
  <c r="Q370" i="1"/>
  <c r="U370" i="1" s="1"/>
  <c r="E346" i="1"/>
  <c r="P38" i="1"/>
  <c r="T38" i="1" s="1"/>
  <c r="Q9" i="1"/>
  <c r="U9" i="1" s="1"/>
  <c r="P11" i="1"/>
  <c r="T11" i="1" s="1"/>
  <c r="F24" i="1"/>
  <c r="Q20" i="1"/>
  <c r="U20" i="1" s="1"/>
  <c r="Q22" i="1"/>
  <c r="U22" i="1" s="1"/>
  <c r="P30" i="1"/>
  <c r="T30" i="1" s="1"/>
  <c r="P36" i="1"/>
  <c r="T36" i="1" s="1"/>
  <c r="Q50" i="1"/>
  <c r="U50" i="1" s="1"/>
  <c r="P53" i="1"/>
  <c r="T53" i="1" s="1"/>
  <c r="P58" i="1"/>
  <c r="T58" i="1" s="1"/>
  <c r="P59" i="1"/>
  <c r="T59" i="1" s="1"/>
  <c r="P69" i="1"/>
  <c r="T69" i="1" s="1"/>
  <c r="Q77" i="1"/>
  <c r="U77" i="1" s="1"/>
  <c r="P81" i="1"/>
  <c r="T81" i="1" s="1"/>
  <c r="P91" i="1"/>
  <c r="T91" i="1" s="1"/>
  <c r="Q97" i="1"/>
  <c r="U97" i="1" s="1"/>
  <c r="P102" i="1"/>
  <c r="T102" i="1" s="1"/>
  <c r="P110" i="1"/>
  <c r="T110" i="1" s="1"/>
  <c r="P118" i="1"/>
  <c r="T118" i="1" s="1"/>
  <c r="P121" i="1"/>
  <c r="R121" i="1" s="1"/>
  <c r="V121" i="1" s="1"/>
  <c r="D126" i="1"/>
  <c r="Q131" i="1"/>
  <c r="U131" i="1" s="1"/>
  <c r="P132" i="1"/>
  <c r="T132" i="1" s="1"/>
  <c r="D162" i="1"/>
  <c r="Q158" i="1"/>
  <c r="U158" i="1" s="1"/>
  <c r="Q167" i="1"/>
  <c r="U167" i="1" s="1"/>
  <c r="P172" i="1"/>
  <c r="T172" i="1" s="1"/>
  <c r="Q173" i="1"/>
  <c r="U173" i="1" s="1"/>
  <c r="Q177" i="1"/>
  <c r="U177" i="1" s="1"/>
  <c r="Q181" i="1"/>
  <c r="U181" i="1" s="1"/>
  <c r="P182" i="1"/>
  <c r="T182" i="1" s="1"/>
  <c r="P188" i="1"/>
  <c r="T188" i="1" s="1"/>
  <c r="P198" i="1"/>
  <c r="T198" i="1" s="1"/>
  <c r="P204" i="1"/>
  <c r="T204" i="1" s="1"/>
  <c r="Q207" i="1"/>
  <c r="U207" i="1" s="1"/>
  <c r="P210" i="1"/>
  <c r="T210" i="1" s="1"/>
  <c r="P257" i="1"/>
  <c r="T257" i="1" s="1"/>
  <c r="Q276" i="1"/>
  <c r="U276" i="1" s="1"/>
  <c r="P278" i="1"/>
  <c r="T278" i="1" s="1"/>
  <c r="Q280" i="1"/>
  <c r="U280" i="1" s="1"/>
  <c r="Q288" i="1"/>
  <c r="U288" i="1" s="1"/>
  <c r="Q294" i="1"/>
  <c r="U294" i="1" s="1"/>
  <c r="P310" i="1"/>
  <c r="T310" i="1" s="1"/>
  <c r="Q320" i="1"/>
  <c r="U320" i="1" s="1"/>
  <c r="Q322" i="1"/>
  <c r="U322" i="1" s="1"/>
  <c r="Q334" i="1"/>
  <c r="U334" i="1" s="1"/>
  <c r="P371" i="1"/>
  <c r="T371" i="1" s="1"/>
  <c r="T62" i="1"/>
  <c r="T140" i="1"/>
  <c r="D12" i="1"/>
  <c r="T178" i="1"/>
  <c r="P8" i="1"/>
  <c r="P9" i="1"/>
  <c r="T9" i="1" s="1"/>
  <c r="E12" i="1"/>
  <c r="Q15" i="1"/>
  <c r="U15" i="1" s="1"/>
  <c r="D24" i="1"/>
  <c r="R27" i="1"/>
  <c r="V27" i="1" s="1"/>
  <c r="Q31" i="1"/>
  <c r="U31" i="1" s="1"/>
  <c r="P35" i="1"/>
  <c r="T35" i="1" s="1"/>
  <c r="Q36" i="1"/>
  <c r="U36" i="1" s="1"/>
  <c r="P42" i="1"/>
  <c r="T42" i="1" s="1"/>
  <c r="Q46" i="1"/>
  <c r="U46" i="1" s="1"/>
  <c r="P50" i="1"/>
  <c r="T50" i="1" s="1"/>
  <c r="F55" i="1"/>
  <c r="P60" i="1"/>
  <c r="T60" i="1" s="1"/>
  <c r="Q62" i="1"/>
  <c r="U62" i="1" s="1"/>
  <c r="E71" i="1"/>
  <c r="Q67" i="1"/>
  <c r="U67" i="1" s="1"/>
  <c r="P68" i="1"/>
  <c r="T68" i="1" s="1"/>
  <c r="D78" i="1"/>
  <c r="E84" i="1"/>
  <c r="Q92" i="1"/>
  <c r="U92" i="1" s="1"/>
  <c r="Q93" i="1"/>
  <c r="U93" i="1" s="1"/>
  <c r="Q102" i="1"/>
  <c r="U102" i="1" s="1"/>
  <c r="P108" i="1"/>
  <c r="T108" i="1" s="1"/>
  <c r="P109" i="1"/>
  <c r="T109" i="1" s="1"/>
  <c r="Q110" i="1"/>
  <c r="U110" i="1" s="1"/>
  <c r="Q118" i="1"/>
  <c r="U118" i="1" s="1"/>
  <c r="Q122" i="1"/>
  <c r="U122" i="1" s="1"/>
  <c r="Q123" i="1"/>
  <c r="U123" i="1" s="1"/>
  <c r="P125" i="1"/>
  <c r="T125" i="1" s="1"/>
  <c r="P135" i="1"/>
  <c r="Q138" i="1"/>
  <c r="U138" i="1" s="1"/>
  <c r="D147" i="1"/>
  <c r="P142" i="1"/>
  <c r="Q146" i="1"/>
  <c r="U146" i="1" s="1"/>
  <c r="P150" i="1"/>
  <c r="T150" i="1" s="1"/>
  <c r="Q160" i="1"/>
  <c r="U160" i="1" s="1"/>
  <c r="Q165" i="1"/>
  <c r="U165" i="1" s="1"/>
  <c r="Q170" i="1"/>
  <c r="U170" i="1" s="1"/>
  <c r="P179" i="1"/>
  <c r="T179" i="1" s="1"/>
  <c r="P180" i="1"/>
  <c r="T180" i="1" s="1"/>
  <c r="Q183" i="1"/>
  <c r="U183" i="1" s="1"/>
  <c r="Q185" i="1"/>
  <c r="U185" i="1" s="1"/>
  <c r="Q192" i="1"/>
  <c r="U192" i="1" s="1"/>
  <c r="Q197" i="1"/>
  <c r="U197" i="1" s="1"/>
  <c r="P202" i="1"/>
  <c r="T237" i="1"/>
  <c r="T262" i="1"/>
  <c r="R262" i="1"/>
  <c r="V262" i="1" s="1"/>
  <c r="Q266" i="1"/>
  <c r="U266" i="1" s="1"/>
  <c r="R284" i="1"/>
  <c r="V284" i="1" s="1"/>
  <c r="T284" i="1"/>
  <c r="Q8" i="1"/>
  <c r="U8" i="1" s="1"/>
  <c r="Q11" i="1"/>
  <c r="U11" i="1" s="1"/>
  <c r="Q21" i="1"/>
  <c r="U21" i="1" s="1"/>
  <c r="Q29" i="1"/>
  <c r="U29" i="1" s="1"/>
  <c r="Q38" i="1"/>
  <c r="U38" i="1" s="1"/>
  <c r="Q44" i="1"/>
  <c r="U44" i="1" s="1"/>
  <c r="Q48" i="1"/>
  <c r="U48" i="1" s="1"/>
  <c r="F63" i="1"/>
  <c r="Q68" i="1"/>
  <c r="U68" i="1" s="1"/>
  <c r="Q70" i="1"/>
  <c r="U70" i="1" s="1"/>
  <c r="Q76" i="1"/>
  <c r="U76" i="1" s="1"/>
  <c r="Q81" i="1"/>
  <c r="U81" i="1" s="1"/>
  <c r="Q83" i="1"/>
  <c r="U83" i="1" s="1"/>
  <c r="Q89" i="1"/>
  <c r="U89" i="1" s="1"/>
  <c r="Q94" i="1"/>
  <c r="U94" i="1" s="1"/>
  <c r="D114" i="1"/>
  <c r="Q107" i="1"/>
  <c r="U107" i="1" s="1"/>
  <c r="Q109" i="1"/>
  <c r="U109" i="1" s="1"/>
  <c r="Q111" i="1"/>
  <c r="U111" i="1" s="1"/>
  <c r="Q133" i="1"/>
  <c r="U133" i="1" s="1"/>
  <c r="Q134" i="1"/>
  <c r="U134" i="1" s="1"/>
  <c r="Q140" i="1"/>
  <c r="U140" i="1" s="1"/>
  <c r="Q143" i="1"/>
  <c r="U143" i="1" s="1"/>
  <c r="Q150" i="1"/>
  <c r="U150" i="1" s="1"/>
  <c r="Q152" i="1"/>
  <c r="U152" i="1" s="1"/>
  <c r="Q153" i="1"/>
  <c r="U153" i="1" s="1"/>
  <c r="P157" i="1"/>
  <c r="T157" i="1" s="1"/>
  <c r="E174" i="1"/>
  <c r="Q166" i="1"/>
  <c r="U166" i="1" s="1"/>
  <c r="Q172" i="1"/>
  <c r="U172" i="1" s="1"/>
  <c r="Q178" i="1"/>
  <c r="U178" i="1" s="1"/>
  <c r="P195" i="1"/>
  <c r="T195" i="1" s="1"/>
  <c r="Q295" i="1"/>
  <c r="U295" i="1" s="1"/>
  <c r="Q299" i="1"/>
  <c r="U299" i="1" s="1"/>
  <c r="P299" i="1"/>
  <c r="T299" i="1" s="1"/>
  <c r="F162" i="1"/>
  <c r="P10" i="1"/>
  <c r="T10" i="1" s="1"/>
  <c r="P20" i="1"/>
  <c r="T20" i="1" s="1"/>
  <c r="P43" i="1"/>
  <c r="T43" i="1" s="1"/>
  <c r="P47" i="1"/>
  <c r="R47" i="1" s="1"/>
  <c r="V47" i="1" s="1"/>
  <c r="P57" i="1"/>
  <c r="T57" i="1" s="1"/>
  <c r="P80" i="1"/>
  <c r="T80" i="1" s="1"/>
  <c r="D99" i="1"/>
  <c r="P94" i="1"/>
  <c r="T94" i="1" s="1"/>
  <c r="P96" i="1"/>
  <c r="P98" i="1"/>
  <c r="T98" i="1" s="1"/>
  <c r="P107" i="1"/>
  <c r="P117" i="1"/>
  <c r="T117" i="1" s="1"/>
  <c r="P133" i="1"/>
  <c r="P134" i="1"/>
  <c r="T134" i="1" s="1"/>
  <c r="P139" i="1"/>
  <c r="P151" i="1"/>
  <c r="T151" i="1" s="1"/>
  <c r="P169" i="1"/>
  <c r="T169" i="1" s="1"/>
  <c r="P171" i="1"/>
  <c r="D199" i="1"/>
  <c r="Q296" i="1"/>
  <c r="U296" i="1" s="1"/>
  <c r="P296" i="1"/>
  <c r="T296" i="1" s="1"/>
  <c r="P176" i="1"/>
  <c r="T176" i="1" s="1"/>
  <c r="Q179" i="1"/>
  <c r="U179" i="1" s="1"/>
  <c r="Q180" i="1"/>
  <c r="U180" i="1" s="1"/>
  <c r="P183" i="1"/>
  <c r="R183" i="1" s="1"/>
  <c r="V183" i="1" s="1"/>
  <c r="Q186" i="1"/>
  <c r="U186" i="1" s="1"/>
  <c r="Q193" i="1"/>
  <c r="U193" i="1" s="1"/>
  <c r="Q195" i="1"/>
  <c r="U195" i="1" s="1"/>
  <c r="Q196" i="1"/>
  <c r="U196" i="1" s="1"/>
  <c r="P197" i="1"/>
  <c r="T197" i="1" s="1"/>
  <c r="Q201" i="1"/>
  <c r="U201" i="1" s="1"/>
  <c r="P205" i="1"/>
  <c r="T205" i="1" s="1"/>
  <c r="Q215" i="1"/>
  <c r="U215" i="1" s="1"/>
  <c r="P217" i="1"/>
  <c r="D248" i="1"/>
  <c r="P235" i="1"/>
  <c r="T235" i="1" s="1"/>
  <c r="Q237" i="1"/>
  <c r="U237" i="1" s="1"/>
  <c r="Q241" i="1"/>
  <c r="U241" i="1" s="1"/>
  <c r="P242" i="1"/>
  <c r="T242" i="1" s="1"/>
  <c r="Q244" i="1"/>
  <c r="U244" i="1" s="1"/>
  <c r="F254" i="1"/>
  <c r="Q251" i="1"/>
  <c r="U251" i="1" s="1"/>
  <c r="P252" i="1"/>
  <c r="T252" i="1" s="1"/>
  <c r="Q277" i="1"/>
  <c r="U277" i="1" s="1"/>
  <c r="Q282" i="1"/>
  <c r="U282" i="1" s="1"/>
  <c r="Q292" i="1"/>
  <c r="U292" i="1" s="1"/>
  <c r="P293" i="1"/>
  <c r="T293" i="1" s="1"/>
  <c r="P305" i="1"/>
  <c r="T305" i="1" s="1"/>
  <c r="P306" i="1"/>
  <c r="Q308" i="1"/>
  <c r="U308" i="1" s="1"/>
  <c r="Q309" i="1"/>
  <c r="U309" i="1" s="1"/>
  <c r="Q331" i="1"/>
  <c r="P332" i="1"/>
  <c r="T332" i="1" s="1"/>
  <c r="P333" i="1"/>
  <c r="P335" i="1"/>
  <c r="T335" i="1" s="1"/>
  <c r="Q336" i="1"/>
  <c r="U336" i="1" s="1"/>
  <c r="Q344" i="1"/>
  <c r="U344" i="1" s="1"/>
  <c r="P345" i="1"/>
  <c r="T345" i="1" s="1"/>
  <c r="D361" i="1"/>
  <c r="Q357" i="1"/>
  <c r="P358" i="1"/>
  <c r="T358" i="1" s="1"/>
  <c r="P359" i="1"/>
  <c r="Q366" i="1"/>
  <c r="U366" i="1" s="1"/>
  <c r="P377" i="1"/>
  <c r="T377" i="1" s="1"/>
  <c r="Q203" i="1"/>
  <c r="U203" i="1" s="1"/>
  <c r="Q205" i="1"/>
  <c r="U205" i="1" s="1"/>
  <c r="Q212" i="1"/>
  <c r="U212" i="1" s="1"/>
  <c r="F226" i="1"/>
  <c r="Q230" i="1"/>
  <c r="U230" i="1" s="1"/>
  <c r="Q242" i="1"/>
  <c r="U242" i="1" s="1"/>
  <c r="Q253" i="1"/>
  <c r="U253" i="1" s="1"/>
  <c r="Q260" i="1"/>
  <c r="U260" i="1" s="1"/>
  <c r="Q272" i="1"/>
  <c r="U272" i="1" s="1"/>
  <c r="Q274" i="1"/>
  <c r="U274" i="1" s="1"/>
  <c r="Q289" i="1"/>
  <c r="U289" i="1" s="1"/>
  <c r="Q293" i="1"/>
  <c r="U293" i="1" s="1"/>
  <c r="Q300" i="1"/>
  <c r="U300" i="1" s="1"/>
  <c r="Q306" i="1"/>
  <c r="U306" i="1" s="1"/>
  <c r="Q310" i="1"/>
  <c r="U310" i="1" s="1"/>
  <c r="Q312" i="1"/>
  <c r="U312" i="1" s="1"/>
  <c r="P313" i="1"/>
  <c r="T313" i="1" s="1"/>
  <c r="D337" i="1"/>
  <c r="Q333" i="1"/>
  <c r="U333" i="1" s="1"/>
  <c r="Q340" i="1"/>
  <c r="U340" i="1" s="1"/>
  <c r="Q359" i="1"/>
  <c r="U359" i="1" s="1"/>
  <c r="Q364" i="1"/>
  <c r="U364" i="1" s="1"/>
  <c r="Q365" i="1"/>
  <c r="U365" i="1" s="1"/>
  <c r="P374" i="1"/>
  <c r="T374" i="1" s="1"/>
  <c r="Q377" i="1"/>
  <c r="U377" i="1" s="1"/>
  <c r="P230" i="1"/>
  <c r="P259" i="1"/>
  <c r="T259" i="1" s="1"/>
  <c r="D269" i="1"/>
  <c r="P274" i="1"/>
  <c r="T274" i="1" s="1"/>
  <c r="P280" i="1"/>
  <c r="P322" i="1"/>
  <c r="P323" i="1"/>
  <c r="T323" i="1" s="1"/>
  <c r="P336" i="1"/>
  <c r="T336" i="1" s="1"/>
  <c r="P343" i="1"/>
  <c r="T343" i="1" s="1"/>
  <c r="P350" i="1"/>
  <c r="T350" i="1" s="1"/>
  <c r="P351" i="1"/>
  <c r="P355" i="1"/>
  <c r="R355" i="1" s="1"/>
  <c r="V355" i="1" s="1"/>
  <c r="P369" i="1"/>
  <c r="T369" i="1" s="1"/>
  <c r="P370" i="1"/>
  <c r="P373" i="1"/>
  <c r="T373" i="1" s="1"/>
  <c r="Q374" i="1"/>
  <c r="U374" i="1" s="1"/>
  <c r="Q14" i="1"/>
  <c r="U14" i="1" s="1"/>
  <c r="Q19" i="1"/>
  <c r="U19" i="1" s="1"/>
  <c r="E33" i="1"/>
  <c r="D33" i="1"/>
  <c r="T29" i="1"/>
  <c r="P32" i="1"/>
  <c r="F40" i="1"/>
  <c r="Q35" i="1"/>
  <c r="U35" i="1" s="1"/>
  <c r="P37" i="1"/>
  <c r="D51" i="1"/>
  <c r="P46" i="1"/>
  <c r="T73" i="1"/>
  <c r="R82" i="1"/>
  <c r="V82" i="1" s="1"/>
  <c r="T82" i="1"/>
  <c r="F12" i="1"/>
  <c r="Q7" i="1"/>
  <c r="U7" i="1" s="1"/>
  <c r="F33" i="1"/>
  <c r="Q26" i="1"/>
  <c r="U26" i="1" s="1"/>
  <c r="T28" i="1"/>
  <c r="R42" i="1"/>
  <c r="V42" i="1" s="1"/>
  <c r="D40" i="1"/>
  <c r="E24" i="1"/>
  <c r="P18" i="1"/>
  <c r="P19" i="1"/>
  <c r="R21" i="1"/>
  <c r="V21" i="1" s="1"/>
  <c r="F51" i="1"/>
  <c r="T54" i="1"/>
  <c r="R54" i="1"/>
  <c r="V54" i="1" s="1"/>
  <c r="R60" i="1"/>
  <c r="V60" i="1" s="1"/>
  <c r="E63" i="1"/>
  <c r="Q65" i="1"/>
  <c r="U65" i="1" s="1"/>
  <c r="F71" i="1"/>
  <c r="Q86" i="1"/>
  <c r="U86" i="1" s="1"/>
  <c r="E147" i="1"/>
  <c r="P128" i="1"/>
  <c r="F199" i="1"/>
  <c r="Q191" i="1"/>
  <c r="U191" i="1" s="1"/>
  <c r="T202" i="1"/>
  <c r="Q228" i="1"/>
  <c r="F231" i="1"/>
  <c r="T245" i="1"/>
  <c r="T251" i="1"/>
  <c r="D84" i="1"/>
  <c r="P290" i="1"/>
  <c r="P298" i="1"/>
  <c r="D346" i="1"/>
  <c r="Q74" i="1"/>
  <c r="U74" i="1" s="1"/>
  <c r="T113" i="1"/>
  <c r="E119" i="1"/>
  <c r="R186" i="1"/>
  <c r="V186" i="1" s="1"/>
  <c r="T186" i="1"/>
  <c r="E248" i="1"/>
  <c r="P233" i="1"/>
  <c r="R276" i="1"/>
  <c r="V276" i="1" s="1"/>
  <c r="T292" i="1"/>
  <c r="E55" i="1"/>
  <c r="E78" i="1"/>
  <c r="Q90" i="1"/>
  <c r="U90" i="1" s="1"/>
  <c r="P141" i="1"/>
  <c r="F174" i="1"/>
  <c r="Q202" i="1"/>
  <c r="U202" i="1" s="1"/>
  <c r="F208" i="1"/>
  <c r="Q208" i="1" s="1"/>
  <c r="U208" i="1" s="1"/>
  <c r="Q220" i="1"/>
  <c r="U220" i="1" s="1"/>
  <c r="P224" i="1"/>
  <c r="T230" i="1"/>
  <c r="E51" i="1"/>
  <c r="Q53" i="1"/>
  <c r="U53" i="1" s="1"/>
  <c r="Q58" i="1"/>
  <c r="U58" i="1" s="1"/>
  <c r="R61" i="1"/>
  <c r="V61" i="1" s="1"/>
  <c r="F78" i="1"/>
  <c r="F99" i="1"/>
  <c r="Q101" i="1"/>
  <c r="U101" i="1" s="1"/>
  <c r="F114" i="1"/>
  <c r="Q103" i="1"/>
  <c r="U103" i="1" s="1"/>
  <c r="P106" i="1"/>
  <c r="P116" i="1"/>
  <c r="P131" i="1"/>
  <c r="P138" i="1"/>
  <c r="Q141" i="1"/>
  <c r="U141" i="1" s="1"/>
  <c r="P156" i="1"/>
  <c r="E162" i="1"/>
  <c r="R158" i="1"/>
  <c r="V158" i="1" s="1"/>
  <c r="P168" i="1"/>
  <c r="T173" i="1"/>
  <c r="R187" i="1"/>
  <c r="V187" i="1" s="1"/>
  <c r="Q234" i="1"/>
  <c r="U234" i="1" s="1"/>
  <c r="D263" i="1"/>
  <c r="Q261" i="1"/>
  <c r="U261" i="1" s="1"/>
  <c r="E285" i="1"/>
  <c r="P272" i="1"/>
  <c r="D301" i="1"/>
  <c r="F315" i="1"/>
  <c r="R314" i="1"/>
  <c r="V314" i="1" s="1"/>
  <c r="T314" i="1"/>
  <c r="Q108" i="1"/>
  <c r="U108" i="1" s="1"/>
  <c r="F126" i="1"/>
  <c r="Q126" i="1" s="1"/>
  <c r="U126" i="1" s="1"/>
  <c r="P149" i="1"/>
  <c r="E154" i="1"/>
  <c r="T153" i="1"/>
  <c r="Q210" i="1"/>
  <c r="U210" i="1" s="1"/>
  <c r="F218" i="1"/>
  <c r="T225" i="1"/>
  <c r="R225" i="1"/>
  <c r="V225" i="1" s="1"/>
  <c r="R243" i="1"/>
  <c r="V243" i="1" s="1"/>
  <c r="T267" i="1"/>
  <c r="R267" i="1"/>
  <c r="V267" i="1" s="1"/>
  <c r="Q57" i="1"/>
  <c r="U57" i="1" s="1"/>
  <c r="Q87" i="1"/>
  <c r="U87" i="1" s="1"/>
  <c r="P93" i="1"/>
  <c r="E114" i="1"/>
  <c r="Q128" i="1"/>
  <c r="U128" i="1" s="1"/>
  <c r="F147" i="1"/>
  <c r="Q233" i="1"/>
  <c r="U233" i="1" s="1"/>
  <c r="F248" i="1"/>
  <c r="P14" i="1"/>
  <c r="Q18" i="1"/>
  <c r="U18" i="1" s="1"/>
  <c r="P65" i="1"/>
  <c r="F84" i="1"/>
  <c r="P83" i="1"/>
  <c r="P86" i="1"/>
  <c r="E99" i="1"/>
  <c r="P89" i="1"/>
  <c r="P97" i="1"/>
  <c r="P101" i="1"/>
  <c r="T104" i="1"/>
  <c r="T123" i="1"/>
  <c r="T144" i="1"/>
  <c r="D174" i="1"/>
  <c r="D189" i="1"/>
  <c r="Q176" i="1"/>
  <c r="U176" i="1" s="1"/>
  <c r="E189" i="1"/>
  <c r="Q194" i="1"/>
  <c r="U194" i="1" s="1"/>
  <c r="T213" i="1"/>
  <c r="E218" i="1"/>
  <c r="R223" i="1"/>
  <c r="V223" i="1" s="1"/>
  <c r="T261" i="1"/>
  <c r="T282" i="1"/>
  <c r="T291" i="1"/>
  <c r="R291" i="1"/>
  <c r="V291" i="1" s="1"/>
  <c r="T320" i="1"/>
  <c r="P124" i="1"/>
  <c r="P167" i="1"/>
  <c r="F189" i="1"/>
  <c r="P194" i="1"/>
  <c r="E208" i="1"/>
  <c r="P208" i="1" s="1"/>
  <c r="R211" i="1"/>
  <c r="V211" i="1" s="1"/>
  <c r="P212" i="1"/>
  <c r="P216" i="1"/>
  <c r="D226" i="1"/>
  <c r="P222" i="1"/>
  <c r="Q224" i="1"/>
  <c r="U224" i="1" s="1"/>
  <c r="P229" i="1"/>
  <c r="P238" i="1"/>
  <c r="Q254" i="1"/>
  <c r="U254" i="1" s="1"/>
  <c r="Q252" i="1"/>
  <c r="U252" i="1" s="1"/>
  <c r="E269" i="1"/>
  <c r="P265" i="1"/>
  <c r="D285" i="1"/>
  <c r="P271" i="1"/>
  <c r="E301" i="1"/>
  <c r="P287" i="1"/>
  <c r="P295" i="1"/>
  <c r="D315" i="1"/>
  <c r="Q303" i="1"/>
  <c r="U303" i="1" s="1"/>
  <c r="P309" i="1"/>
  <c r="T355" i="1"/>
  <c r="P367" i="1"/>
  <c r="Q367" i="1"/>
  <c r="U367" i="1" s="1"/>
  <c r="E126" i="1"/>
  <c r="P126" i="1" s="1"/>
  <c r="P137" i="1"/>
  <c r="P145" i="1"/>
  <c r="F154" i="1"/>
  <c r="D218" i="1"/>
  <c r="T217" i="1"/>
  <c r="Q238" i="1"/>
  <c r="U238" i="1" s="1"/>
  <c r="F269" i="1"/>
  <c r="F285" i="1"/>
  <c r="T297" i="1"/>
  <c r="P303" i="1"/>
  <c r="E315" i="1"/>
  <c r="E325" i="1"/>
  <c r="Q356" i="1"/>
  <c r="U356" i="1" s="1"/>
  <c r="D378" i="1"/>
  <c r="P363" i="1"/>
  <c r="F263" i="1"/>
  <c r="P273" i="1"/>
  <c r="P281" i="1"/>
  <c r="Q290" i="1"/>
  <c r="U290" i="1" s="1"/>
  <c r="Q298" i="1"/>
  <c r="U298" i="1" s="1"/>
  <c r="T317" i="1"/>
  <c r="P321" i="1"/>
  <c r="F328" i="1"/>
  <c r="Q328" i="1" s="1"/>
  <c r="U328" i="1" s="1"/>
  <c r="Q327" i="1"/>
  <c r="U327" i="1" s="1"/>
  <c r="F337" i="1"/>
  <c r="P339" i="1"/>
  <c r="T342" i="1"/>
  <c r="R342" i="1"/>
  <c r="V342" i="1" s="1"/>
  <c r="Q345" i="1"/>
  <c r="U345" i="1" s="1"/>
  <c r="F361" i="1"/>
  <c r="P349" i="1"/>
  <c r="E361" i="1"/>
  <c r="P366" i="1"/>
  <c r="E378" i="1"/>
  <c r="T376" i="1"/>
  <c r="R376" i="1"/>
  <c r="V376" i="1" s="1"/>
  <c r="P184" i="1"/>
  <c r="E199" i="1"/>
  <c r="P206" i="1"/>
  <c r="E226" i="1"/>
  <c r="P220" i="1"/>
  <c r="E231" i="1"/>
  <c r="P234" i="1"/>
  <c r="P256" i="1"/>
  <c r="Q257" i="1"/>
  <c r="U257" i="1" s="1"/>
  <c r="E263" i="1"/>
  <c r="Q273" i="1"/>
  <c r="U273" i="1" s="1"/>
  <c r="Q281" i="1"/>
  <c r="U281" i="1" s="1"/>
  <c r="P304" i="1"/>
  <c r="Q305" i="1"/>
  <c r="U305" i="1" s="1"/>
  <c r="P311" i="1"/>
  <c r="D325" i="1"/>
  <c r="Q317" i="1"/>
  <c r="U317" i="1" s="1"/>
  <c r="Q330" i="1"/>
  <c r="U330" i="1" s="1"/>
  <c r="Q332" i="1"/>
  <c r="U332" i="1" s="1"/>
  <c r="E337" i="1"/>
  <c r="F346" i="1"/>
  <c r="Q339" i="1"/>
  <c r="U339" i="1" s="1"/>
  <c r="Q348" i="1"/>
  <c r="U348" i="1" s="1"/>
  <c r="Q350" i="1"/>
  <c r="U350" i="1" s="1"/>
  <c r="Q358" i="1"/>
  <c r="U358" i="1" s="1"/>
  <c r="F378" i="1"/>
  <c r="Q363" i="1"/>
  <c r="U363" i="1" s="1"/>
  <c r="P365" i="1"/>
  <c r="T368" i="1"/>
  <c r="P375" i="1"/>
  <c r="Q375" i="1"/>
  <c r="U375" i="1" s="1"/>
  <c r="P246" i="1"/>
  <c r="P277" i="1"/>
  <c r="P294" i="1"/>
  <c r="P327" i="1"/>
  <c r="P328" i="1"/>
  <c r="T372" i="1"/>
  <c r="R372" i="1"/>
  <c r="V372" i="1" s="1"/>
  <c r="F325" i="1"/>
  <c r="P324" i="1"/>
  <c r="P330" i="1"/>
  <c r="P334" i="1"/>
  <c r="P348" i="1"/>
  <c r="P352" i="1"/>
  <c r="P356" i="1"/>
  <c r="P360" i="1"/>
  <c r="R318" i="1" l="1"/>
  <c r="V318" i="1" s="1"/>
  <c r="R107" i="1"/>
  <c r="V107" i="1" s="1"/>
  <c r="P301" i="1"/>
  <c r="R297" i="1"/>
  <c r="V297" i="1" s="1"/>
  <c r="R94" i="1"/>
  <c r="V94" i="1" s="1"/>
  <c r="R169" i="1"/>
  <c r="V169" i="1" s="1"/>
  <c r="T5" i="1"/>
  <c r="V5" i="1" s="1"/>
  <c r="R76" i="1"/>
  <c r="V76" i="1" s="1"/>
  <c r="R139" i="1"/>
  <c r="V139" i="1" s="1"/>
  <c r="R319" i="1"/>
  <c r="V319" i="1" s="1"/>
  <c r="Q55" i="1"/>
  <c r="U55" i="1" s="1"/>
  <c r="R111" i="1"/>
  <c r="V111" i="1" s="1"/>
  <c r="P226" i="1"/>
  <c r="R268" i="1"/>
  <c r="V268" i="1" s="1"/>
  <c r="T275" i="1"/>
  <c r="R125" i="1"/>
  <c r="V125" i="1" s="1"/>
  <c r="Q78" i="1"/>
  <c r="U78" i="1" s="1"/>
  <c r="R28" i="1"/>
  <c r="V28" i="1" s="1"/>
  <c r="R171" i="1"/>
  <c r="V171" i="1" s="1"/>
  <c r="R129" i="1"/>
  <c r="V129" i="1" s="1"/>
  <c r="R110" i="1"/>
  <c r="V110" i="1" s="1"/>
  <c r="R213" i="1"/>
  <c r="V213" i="1" s="1"/>
  <c r="R95" i="1"/>
  <c r="V95" i="1" s="1"/>
  <c r="P55" i="1"/>
  <c r="T55" i="1" s="1"/>
  <c r="P84" i="1"/>
  <c r="R181" i="1"/>
  <c r="V181" i="1" s="1"/>
  <c r="P16" i="1"/>
  <c r="R16" i="1" s="1"/>
  <c r="R353" i="1"/>
  <c r="V353" i="1" s="1"/>
  <c r="T107" i="1"/>
  <c r="P71" i="1"/>
  <c r="Q99" i="1"/>
  <c r="U99" i="1" s="1"/>
  <c r="P248" i="1"/>
  <c r="R43" i="1"/>
  <c r="V43" i="1" s="1"/>
  <c r="Q325" i="1"/>
  <c r="U325" i="1" s="1"/>
  <c r="T353" i="1"/>
  <c r="T318" i="1"/>
  <c r="R283" i="1"/>
  <c r="V283" i="1" s="1"/>
  <c r="Q84" i="1"/>
  <c r="U84" i="1" s="1"/>
  <c r="Q301" i="1"/>
  <c r="U301" i="1" s="1"/>
  <c r="Q71" i="1"/>
  <c r="U71" i="1" s="1"/>
  <c r="R59" i="1"/>
  <c r="V59" i="1" s="1"/>
  <c r="R15" i="1"/>
  <c r="V15" i="1" s="1"/>
  <c r="R73" i="1"/>
  <c r="V73" i="1" s="1"/>
  <c r="R30" i="1"/>
  <c r="V30" i="1" s="1"/>
  <c r="R369" i="1"/>
  <c r="V369" i="1" s="1"/>
  <c r="R132" i="1"/>
  <c r="V132" i="1" s="1"/>
  <c r="R308" i="1"/>
  <c r="V308" i="1" s="1"/>
  <c r="R292" i="1"/>
  <c r="V292" i="1" s="1"/>
  <c r="Q119" i="1"/>
  <c r="U119" i="1" s="1"/>
  <c r="R136" i="1"/>
  <c r="V136" i="1" s="1"/>
  <c r="R214" i="1"/>
  <c r="V214" i="1" s="1"/>
  <c r="R279" i="1"/>
  <c r="V279" i="1" s="1"/>
  <c r="R48" i="1"/>
  <c r="V48" i="1" s="1"/>
  <c r="R354" i="1"/>
  <c r="V354" i="1" s="1"/>
  <c r="R143" i="1"/>
  <c r="V143" i="1" s="1"/>
  <c r="R177" i="1"/>
  <c r="V177" i="1" s="1"/>
  <c r="P114" i="1"/>
  <c r="R221" i="1"/>
  <c r="V221" i="1" s="1"/>
  <c r="P119" i="1"/>
  <c r="R9" i="1"/>
  <c r="V9" i="1" s="1"/>
  <c r="R77" i="1"/>
  <c r="V77" i="1" s="1"/>
  <c r="R39" i="1"/>
  <c r="V39" i="1" s="1"/>
  <c r="R247" i="1"/>
  <c r="V247" i="1" s="1"/>
  <c r="R371" i="1"/>
  <c r="V371" i="1" s="1"/>
  <c r="R343" i="1"/>
  <c r="V343" i="1" s="1"/>
  <c r="R157" i="1"/>
  <c r="V157" i="1" s="1"/>
  <c r="R105" i="1"/>
  <c r="V105" i="1" s="1"/>
  <c r="R230" i="1"/>
  <c r="V230" i="1" s="1"/>
  <c r="R274" i="1"/>
  <c r="V274" i="1" s="1"/>
  <c r="R245" i="1"/>
  <c r="V245" i="1" s="1"/>
  <c r="P40" i="1"/>
  <c r="T40" i="1" s="1"/>
  <c r="R322" i="1"/>
  <c r="V322" i="1" s="1"/>
  <c r="R151" i="1"/>
  <c r="V151" i="1" s="1"/>
  <c r="R117" i="1"/>
  <c r="V117" i="1" s="1"/>
  <c r="R135" i="1"/>
  <c r="V135" i="1" s="1"/>
  <c r="R368" i="1"/>
  <c r="V368" i="1" s="1"/>
  <c r="R49" i="1"/>
  <c r="V49" i="1" s="1"/>
  <c r="T322" i="1"/>
  <c r="R335" i="1"/>
  <c r="V335" i="1" s="1"/>
  <c r="R179" i="1"/>
  <c r="V179" i="1" s="1"/>
  <c r="R92" i="1"/>
  <c r="V92" i="1" s="1"/>
  <c r="R81" i="1"/>
  <c r="V81" i="1" s="1"/>
  <c r="R204" i="1"/>
  <c r="V204" i="1" s="1"/>
  <c r="R253" i="1"/>
  <c r="V253" i="1" s="1"/>
  <c r="R289" i="1"/>
  <c r="V289" i="1" s="1"/>
  <c r="R261" i="1"/>
  <c r="V261" i="1" s="1"/>
  <c r="R197" i="1"/>
  <c r="V197" i="1" s="1"/>
  <c r="Q248" i="1"/>
  <c r="U248" i="1" s="1"/>
  <c r="Q114" i="1"/>
  <c r="U114" i="1" s="1"/>
  <c r="R29" i="1"/>
  <c r="V29" i="1" s="1"/>
  <c r="R205" i="1"/>
  <c r="V205" i="1" s="1"/>
  <c r="R91" i="1"/>
  <c r="V91" i="1" s="1"/>
  <c r="P378" i="1"/>
  <c r="Q361" i="1"/>
  <c r="U361" i="1" s="1"/>
  <c r="P199" i="1"/>
  <c r="T199" i="1" s="1"/>
  <c r="R373" i="1"/>
  <c r="V373" i="1" s="1"/>
  <c r="T139" i="1"/>
  <c r="R152" i="1"/>
  <c r="V152" i="1" s="1"/>
  <c r="R134" i="1"/>
  <c r="V134" i="1" s="1"/>
  <c r="R377" i="1"/>
  <c r="V377" i="1" s="1"/>
  <c r="P269" i="1"/>
  <c r="T269" i="1" s="1"/>
  <c r="R293" i="1"/>
  <c r="V293" i="1" s="1"/>
  <c r="P99" i="1"/>
  <c r="R99" i="1" s="1"/>
  <c r="R193" i="1"/>
  <c r="V193" i="1" s="1"/>
  <c r="R344" i="1"/>
  <c r="V344" i="1" s="1"/>
  <c r="Q269" i="1"/>
  <c r="U269" i="1" s="1"/>
  <c r="R260" i="1"/>
  <c r="V260" i="1" s="1"/>
  <c r="R320" i="1"/>
  <c r="V320" i="1" s="1"/>
  <c r="R185" i="1"/>
  <c r="V185" i="1" s="1"/>
  <c r="P154" i="1"/>
  <c r="T154" i="1" s="1"/>
  <c r="R191" i="1"/>
  <c r="V191" i="1" s="1"/>
  <c r="T183" i="1"/>
  <c r="T130" i="1"/>
  <c r="R215" i="1"/>
  <c r="V215" i="1" s="1"/>
  <c r="Q24" i="1"/>
  <c r="U24" i="1" s="1"/>
  <c r="P346" i="1"/>
  <c r="T346" i="1" s="1"/>
  <c r="R45" i="1"/>
  <c r="V45" i="1" s="1"/>
  <c r="R258" i="1"/>
  <c r="V258" i="1" s="1"/>
  <c r="R104" i="1"/>
  <c r="V104" i="1" s="1"/>
  <c r="P263" i="1"/>
  <c r="T263" i="1" s="1"/>
  <c r="R288" i="1"/>
  <c r="V288" i="1" s="1"/>
  <c r="Q263" i="1"/>
  <c r="U263" i="1" s="1"/>
  <c r="Q285" i="1"/>
  <c r="U285" i="1" s="1"/>
  <c r="Q154" i="1"/>
  <c r="U154" i="1" s="1"/>
  <c r="R374" i="1"/>
  <c r="V374" i="1" s="1"/>
  <c r="R323" i="1"/>
  <c r="V323" i="1" s="1"/>
  <c r="R266" i="1"/>
  <c r="V266" i="1" s="1"/>
  <c r="Q226" i="1"/>
  <c r="U226" i="1" s="1"/>
  <c r="R299" i="1"/>
  <c r="V299" i="1" s="1"/>
  <c r="T135" i="1"/>
  <c r="R236" i="1"/>
  <c r="V236" i="1" s="1"/>
  <c r="R161" i="1"/>
  <c r="V161" i="1" s="1"/>
  <c r="P78" i="1"/>
  <c r="T78" i="1" s="1"/>
  <c r="V78" i="1" s="1"/>
  <c r="R113" i="1"/>
  <c r="V113" i="1" s="1"/>
  <c r="T47" i="1"/>
  <c r="R242" i="1"/>
  <c r="V242" i="1" s="1"/>
  <c r="Q63" i="1"/>
  <c r="U63" i="1" s="1"/>
  <c r="R109" i="1"/>
  <c r="V109" i="1" s="1"/>
  <c r="R282" i="1"/>
  <c r="V282" i="1" s="1"/>
  <c r="R203" i="1"/>
  <c r="V203" i="1" s="1"/>
  <c r="T193" i="1"/>
  <c r="R165" i="1"/>
  <c r="V165" i="1" s="1"/>
  <c r="R207" i="1"/>
  <c r="V207" i="1" s="1"/>
  <c r="R112" i="1"/>
  <c r="V112" i="1" s="1"/>
  <c r="R146" i="1"/>
  <c r="V146" i="1" s="1"/>
  <c r="R172" i="1"/>
  <c r="V172" i="1" s="1"/>
  <c r="P63" i="1"/>
  <c r="T63" i="1" s="1"/>
  <c r="R23" i="1"/>
  <c r="V23" i="1" s="1"/>
  <c r="R96" i="1"/>
  <c r="V96" i="1" s="1"/>
  <c r="R244" i="1"/>
  <c r="V244" i="1" s="1"/>
  <c r="T240" i="1"/>
  <c r="T171" i="1"/>
  <c r="R103" i="1"/>
  <c r="V103" i="1" s="1"/>
  <c r="V87" i="1"/>
  <c r="R188" i="1"/>
  <c r="V188" i="1" s="1"/>
  <c r="R153" i="1"/>
  <c r="V153" i="1" s="1"/>
  <c r="R173" i="1"/>
  <c r="V173" i="1" s="1"/>
  <c r="P162" i="1"/>
  <c r="R50" i="1"/>
  <c r="V50" i="1" s="1"/>
  <c r="Q378" i="1"/>
  <c r="U378" i="1" s="1"/>
  <c r="P337" i="1"/>
  <c r="T337" i="1" s="1"/>
  <c r="R364" i="1"/>
  <c r="V364" i="1" s="1"/>
  <c r="R259" i="1"/>
  <c r="V259" i="1" s="1"/>
  <c r="R217" i="1"/>
  <c r="V217" i="1" s="1"/>
  <c r="V254" i="1"/>
  <c r="P174" i="1"/>
  <c r="T174" i="1" s="1"/>
  <c r="T121" i="1"/>
  <c r="R198" i="1"/>
  <c r="V198" i="1" s="1"/>
  <c r="R201" i="1"/>
  <c r="V201" i="1" s="1"/>
  <c r="R170" i="1"/>
  <c r="V170" i="1" s="1"/>
  <c r="R166" i="1"/>
  <c r="V166" i="1" s="1"/>
  <c r="R90" i="1"/>
  <c r="V90" i="1" s="1"/>
  <c r="R70" i="1"/>
  <c r="V70" i="1" s="1"/>
  <c r="R340" i="1"/>
  <c r="V340" i="1" s="1"/>
  <c r="P147" i="1"/>
  <c r="R69" i="1"/>
  <c r="V69" i="1" s="1"/>
  <c r="R20" i="1"/>
  <c r="V20" i="1" s="1"/>
  <c r="R38" i="1"/>
  <c r="V38" i="1" s="1"/>
  <c r="T96" i="1"/>
  <c r="R10" i="1"/>
  <c r="V10" i="1" s="1"/>
  <c r="R239" i="1"/>
  <c r="V239" i="1" s="1"/>
  <c r="Q162" i="1"/>
  <c r="U162" i="1" s="1"/>
  <c r="R159" i="1"/>
  <c r="V159" i="1" s="1"/>
  <c r="R36" i="1"/>
  <c r="V36" i="1" s="1"/>
  <c r="P12" i="1"/>
  <c r="T12" i="1" s="1"/>
  <c r="Q346" i="1"/>
  <c r="U346" i="1" s="1"/>
  <c r="R341" i="1"/>
  <c r="V341" i="1" s="1"/>
  <c r="R313" i="1"/>
  <c r="V313" i="1" s="1"/>
  <c r="R195" i="1"/>
  <c r="V195" i="1" s="1"/>
  <c r="R180" i="1"/>
  <c r="V180" i="1" s="1"/>
  <c r="R235" i="1"/>
  <c r="V235" i="1" s="1"/>
  <c r="Q147" i="1"/>
  <c r="U147" i="1" s="1"/>
  <c r="R75" i="1"/>
  <c r="V75" i="1" s="1"/>
  <c r="R278" i="1"/>
  <c r="V278" i="1" s="1"/>
  <c r="Q12" i="1"/>
  <c r="U12" i="1" s="1"/>
  <c r="T22" i="1"/>
  <c r="R22" i="1"/>
  <c r="V22" i="1" s="1"/>
  <c r="R336" i="1"/>
  <c r="V336" i="1" s="1"/>
  <c r="P231" i="1"/>
  <c r="T231" i="1" s="1"/>
  <c r="P361" i="1"/>
  <c r="T361" i="1" s="1"/>
  <c r="Q337" i="1"/>
  <c r="U337" i="1" s="1"/>
  <c r="R296" i="1"/>
  <c r="V296" i="1" s="1"/>
  <c r="R307" i="1"/>
  <c r="V307" i="1" s="1"/>
  <c r="R123" i="1"/>
  <c r="V123" i="1" s="1"/>
  <c r="R118" i="1"/>
  <c r="V118" i="1" s="1"/>
  <c r="R98" i="1"/>
  <c r="V98" i="1" s="1"/>
  <c r="R80" i="1"/>
  <c r="V80" i="1" s="1"/>
  <c r="R66" i="1"/>
  <c r="V66" i="1" s="1"/>
  <c r="P51" i="1"/>
  <c r="T51" i="1" s="1"/>
  <c r="R122" i="1"/>
  <c r="V122" i="1" s="1"/>
  <c r="R300" i="1"/>
  <c r="V300" i="1" s="1"/>
  <c r="R160" i="1"/>
  <c r="V160" i="1" s="1"/>
  <c r="R251" i="1"/>
  <c r="V251" i="1" s="1"/>
  <c r="Q231" i="1"/>
  <c r="U231" i="1" s="1"/>
  <c r="Q199" i="1"/>
  <c r="U199" i="1" s="1"/>
  <c r="R68" i="1"/>
  <c r="V68" i="1" s="1"/>
  <c r="R26" i="1"/>
  <c r="V26" i="1" s="1"/>
  <c r="P24" i="1"/>
  <c r="T24" i="1" s="1"/>
  <c r="R35" i="1"/>
  <c r="V35" i="1" s="1"/>
  <c r="Q33" i="1"/>
  <c r="U33" i="1" s="1"/>
  <c r="R182" i="1"/>
  <c r="V182" i="1" s="1"/>
  <c r="R31" i="1"/>
  <c r="V31" i="1" s="1"/>
  <c r="R144" i="1"/>
  <c r="V144" i="1" s="1"/>
  <c r="T359" i="1"/>
  <c r="R359" i="1"/>
  <c r="V359" i="1" s="1"/>
  <c r="T333" i="1"/>
  <c r="R333" i="1"/>
  <c r="V333" i="1" s="1"/>
  <c r="T133" i="1"/>
  <c r="R133" i="1"/>
  <c r="V133" i="1" s="1"/>
  <c r="R150" i="1"/>
  <c r="V150" i="1" s="1"/>
  <c r="R102" i="1"/>
  <c r="V102" i="1" s="1"/>
  <c r="R140" i="1"/>
  <c r="V140" i="1" s="1"/>
  <c r="R74" i="1"/>
  <c r="V74" i="1" s="1"/>
  <c r="T351" i="1"/>
  <c r="R351" i="1"/>
  <c r="V351" i="1" s="1"/>
  <c r="R241" i="1"/>
  <c r="V241" i="1" s="1"/>
  <c r="R44" i="1"/>
  <c r="V44" i="1" s="1"/>
  <c r="R11" i="1"/>
  <c r="V11" i="1" s="1"/>
  <c r="P325" i="1"/>
  <c r="T325" i="1" s="1"/>
  <c r="R257" i="1"/>
  <c r="V257" i="1" s="1"/>
  <c r="T370" i="1"/>
  <c r="R370" i="1"/>
  <c r="V370" i="1" s="1"/>
  <c r="U357" i="1"/>
  <c r="R357" i="1"/>
  <c r="V357" i="1" s="1"/>
  <c r="U331" i="1"/>
  <c r="R331" i="1"/>
  <c r="V331" i="1" s="1"/>
  <c r="R306" i="1"/>
  <c r="V306" i="1" s="1"/>
  <c r="T306" i="1"/>
  <c r="T142" i="1"/>
  <c r="R142" i="1"/>
  <c r="V142" i="1" s="1"/>
  <c r="R192" i="1"/>
  <c r="V192" i="1" s="1"/>
  <c r="R332" i="1"/>
  <c r="V332" i="1" s="1"/>
  <c r="R345" i="1"/>
  <c r="V345" i="1" s="1"/>
  <c r="Q218" i="1"/>
  <c r="U218" i="1" s="1"/>
  <c r="R254" i="1"/>
  <c r="R202" i="1"/>
  <c r="V202" i="1" s="1"/>
  <c r="R280" i="1"/>
  <c r="V280" i="1" s="1"/>
  <c r="T280" i="1"/>
  <c r="R312" i="1"/>
  <c r="V312" i="1" s="1"/>
  <c r="R310" i="1"/>
  <c r="V310" i="1" s="1"/>
  <c r="R237" i="1"/>
  <c r="V237" i="1" s="1"/>
  <c r="R196" i="1"/>
  <c r="V196" i="1" s="1"/>
  <c r="T8" i="1"/>
  <c r="R8" i="1"/>
  <c r="V8" i="1" s="1"/>
  <c r="R178" i="1"/>
  <c r="V178" i="1" s="1"/>
  <c r="R62" i="1"/>
  <c r="V62" i="1" s="1"/>
  <c r="R67" i="1"/>
  <c r="V67" i="1" s="1"/>
  <c r="T84" i="1"/>
  <c r="T294" i="1"/>
  <c r="R294" i="1"/>
  <c r="V294" i="1" s="1"/>
  <c r="T375" i="1"/>
  <c r="R375" i="1"/>
  <c r="V375" i="1" s="1"/>
  <c r="R363" i="1"/>
  <c r="V363" i="1" s="1"/>
  <c r="T363" i="1"/>
  <c r="R271" i="1"/>
  <c r="V271" i="1" s="1"/>
  <c r="T271" i="1"/>
  <c r="T212" i="1"/>
  <c r="R212" i="1"/>
  <c r="V212" i="1" s="1"/>
  <c r="T93" i="1"/>
  <c r="R93" i="1"/>
  <c r="V93" i="1" s="1"/>
  <c r="R272" i="1"/>
  <c r="V272" i="1" s="1"/>
  <c r="T272" i="1"/>
  <c r="T18" i="1"/>
  <c r="R18" i="1"/>
  <c r="V18" i="1" s="1"/>
  <c r="R360" i="1"/>
  <c r="V360" i="1" s="1"/>
  <c r="T360" i="1"/>
  <c r="T206" i="1"/>
  <c r="R206" i="1"/>
  <c r="V206" i="1" s="1"/>
  <c r="R339" i="1"/>
  <c r="V339" i="1" s="1"/>
  <c r="T339" i="1"/>
  <c r="R305" i="1"/>
  <c r="V305" i="1" s="1"/>
  <c r="R65" i="1"/>
  <c r="V65" i="1" s="1"/>
  <c r="T65" i="1"/>
  <c r="T149" i="1"/>
  <c r="R149" i="1"/>
  <c r="V149" i="1" s="1"/>
  <c r="Q315" i="1"/>
  <c r="U315" i="1" s="1"/>
  <c r="P285" i="1"/>
  <c r="T168" i="1"/>
  <c r="R168" i="1"/>
  <c r="V168" i="1" s="1"/>
  <c r="R131" i="1"/>
  <c r="V131" i="1" s="1"/>
  <c r="T131" i="1"/>
  <c r="T106" i="1"/>
  <c r="R106" i="1"/>
  <c r="V106" i="1" s="1"/>
  <c r="R141" i="1"/>
  <c r="V141" i="1" s="1"/>
  <c r="T141" i="1"/>
  <c r="R358" i="1"/>
  <c r="V358" i="1" s="1"/>
  <c r="R290" i="1"/>
  <c r="V290" i="1" s="1"/>
  <c r="T290" i="1"/>
  <c r="R350" i="1"/>
  <c r="V350" i="1" s="1"/>
  <c r="R108" i="1"/>
  <c r="V108" i="1" s="1"/>
  <c r="T46" i="1"/>
  <c r="R46" i="1"/>
  <c r="V46" i="1" s="1"/>
  <c r="R32" i="1"/>
  <c r="V32" i="1" s="1"/>
  <c r="T32" i="1"/>
  <c r="P33" i="1"/>
  <c r="T378" i="1"/>
  <c r="T265" i="1"/>
  <c r="R265" i="1"/>
  <c r="V265" i="1" s="1"/>
  <c r="R228" i="1"/>
  <c r="V228" i="1" s="1"/>
  <c r="U228" i="1"/>
  <c r="R334" i="1"/>
  <c r="V334" i="1" s="1"/>
  <c r="T334" i="1"/>
  <c r="T277" i="1"/>
  <c r="R277" i="1"/>
  <c r="V277" i="1" s="1"/>
  <c r="T234" i="1"/>
  <c r="R234" i="1"/>
  <c r="V234" i="1" s="1"/>
  <c r="T321" i="1"/>
  <c r="R321" i="1"/>
  <c r="V321" i="1" s="1"/>
  <c r="T295" i="1"/>
  <c r="R295" i="1"/>
  <c r="V295" i="1" s="1"/>
  <c r="R222" i="1"/>
  <c r="V222" i="1" s="1"/>
  <c r="T222" i="1"/>
  <c r="T124" i="1"/>
  <c r="R124" i="1"/>
  <c r="V124" i="1" s="1"/>
  <c r="R356" i="1"/>
  <c r="V356" i="1" s="1"/>
  <c r="T356" i="1"/>
  <c r="R330" i="1"/>
  <c r="V330" i="1" s="1"/>
  <c r="T330" i="1"/>
  <c r="T328" i="1"/>
  <c r="V328" i="1" s="1"/>
  <c r="R328" i="1"/>
  <c r="T246" i="1"/>
  <c r="R246" i="1"/>
  <c r="V246" i="1" s="1"/>
  <c r="T256" i="1"/>
  <c r="R256" i="1"/>
  <c r="V256" i="1" s="1"/>
  <c r="R317" i="1"/>
  <c r="V317" i="1" s="1"/>
  <c r="T281" i="1"/>
  <c r="R281" i="1"/>
  <c r="V281" i="1" s="1"/>
  <c r="P315" i="1"/>
  <c r="R252" i="1"/>
  <c r="V252" i="1" s="1"/>
  <c r="T145" i="1"/>
  <c r="R145" i="1"/>
  <c r="V145" i="1" s="1"/>
  <c r="T287" i="1"/>
  <c r="R287" i="1"/>
  <c r="V287" i="1" s="1"/>
  <c r="T238" i="1"/>
  <c r="R238" i="1"/>
  <c r="V238" i="1" s="1"/>
  <c r="R208" i="1"/>
  <c r="T208" i="1"/>
  <c r="V208" i="1" s="1"/>
  <c r="T167" i="1"/>
  <c r="R167" i="1"/>
  <c r="V167" i="1" s="1"/>
  <c r="R210" i="1"/>
  <c r="V210" i="1" s="1"/>
  <c r="T101" i="1"/>
  <c r="R101" i="1"/>
  <c r="V101" i="1" s="1"/>
  <c r="R86" i="1"/>
  <c r="V86" i="1" s="1"/>
  <c r="T86" i="1"/>
  <c r="T156" i="1"/>
  <c r="R156" i="1"/>
  <c r="V156" i="1" s="1"/>
  <c r="T138" i="1"/>
  <c r="R138" i="1"/>
  <c r="V138" i="1" s="1"/>
  <c r="T116" i="1"/>
  <c r="R116" i="1"/>
  <c r="V116" i="1" s="1"/>
  <c r="R57" i="1"/>
  <c r="V57" i="1" s="1"/>
  <c r="Q174" i="1"/>
  <c r="U174" i="1" s="1"/>
  <c r="R233" i="1"/>
  <c r="V233" i="1" s="1"/>
  <c r="T233" i="1"/>
  <c r="R37" i="1"/>
  <c r="V37" i="1" s="1"/>
  <c r="T37" i="1"/>
  <c r="R348" i="1"/>
  <c r="V348" i="1" s="1"/>
  <c r="T348" i="1"/>
  <c r="T226" i="1"/>
  <c r="R126" i="1"/>
  <c r="T126" i="1"/>
  <c r="V126" i="1" s="1"/>
  <c r="T367" i="1"/>
  <c r="R367" i="1"/>
  <c r="V367" i="1" s="1"/>
  <c r="T89" i="1"/>
  <c r="R89" i="1"/>
  <c r="V89" i="1" s="1"/>
  <c r="R298" i="1"/>
  <c r="V298" i="1" s="1"/>
  <c r="T298" i="1"/>
  <c r="Q40" i="1"/>
  <c r="U40" i="1" s="1"/>
  <c r="T304" i="1"/>
  <c r="R304" i="1"/>
  <c r="V304" i="1" s="1"/>
  <c r="T366" i="1"/>
  <c r="R366" i="1"/>
  <c r="V366" i="1" s="1"/>
  <c r="R309" i="1"/>
  <c r="V309" i="1" s="1"/>
  <c r="T309" i="1"/>
  <c r="Q189" i="1"/>
  <c r="U189" i="1" s="1"/>
  <c r="R352" i="1"/>
  <c r="V352" i="1" s="1"/>
  <c r="T352" i="1"/>
  <c r="R324" i="1"/>
  <c r="V324" i="1" s="1"/>
  <c r="T324" i="1"/>
  <c r="R327" i="1"/>
  <c r="V327" i="1" s="1"/>
  <c r="T327" i="1"/>
  <c r="R365" i="1"/>
  <c r="V365" i="1" s="1"/>
  <c r="T365" i="1"/>
  <c r="T311" i="1"/>
  <c r="R311" i="1"/>
  <c r="V311" i="1" s="1"/>
  <c r="T220" i="1"/>
  <c r="R220" i="1"/>
  <c r="V220" i="1" s="1"/>
  <c r="T184" i="1"/>
  <c r="R184" i="1"/>
  <c r="V184" i="1" s="1"/>
  <c r="T349" i="1"/>
  <c r="R349" i="1"/>
  <c r="V349" i="1" s="1"/>
  <c r="T273" i="1"/>
  <c r="R273" i="1"/>
  <c r="V273" i="1" s="1"/>
  <c r="T303" i="1"/>
  <c r="R303" i="1"/>
  <c r="V303" i="1" s="1"/>
  <c r="T137" i="1"/>
  <c r="R137" i="1"/>
  <c r="V137" i="1" s="1"/>
  <c r="T301" i="1"/>
  <c r="T229" i="1"/>
  <c r="R229" i="1"/>
  <c r="V229" i="1" s="1"/>
  <c r="T216" i="1"/>
  <c r="R216" i="1"/>
  <c r="V216" i="1" s="1"/>
  <c r="T194" i="1"/>
  <c r="R194" i="1"/>
  <c r="V194" i="1" s="1"/>
  <c r="P218" i="1"/>
  <c r="P189" i="1"/>
  <c r="T97" i="1"/>
  <c r="R97" i="1"/>
  <c r="V97" i="1" s="1"/>
  <c r="T83" i="1"/>
  <c r="R83" i="1"/>
  <c r="V83" i="1" s="1"/>
  <c r="R14" i="1"/>
  <c r="V14" i="1" s="1"/>
  <c r="T14" i="1"/>
  <c r="T114" i="1"/>
  <c r="V114" i="1" s="1"/>
  <c r="R114" i="1"/>
  <c r="R176" i="1"/>
  <c r="V176" i="1" s="1"/>
  <c r="R224" i="1"/>
  <c r="V224" i="1" s="1"/>
  <c r="T224" i="1"/>
  <c r="T248" i="1"/>
  <c r="R128" i="1"/>
  <c r="V128" i="1" s="1"/>
  <c r="T128" i="1"/>
  <c r="Q51" i="1"/>
  <c r="U51" i="1" s="1"/>
  <c r="T19" i="1"/>
  <c r="R19" i="1"/>
  <c r="V19" i="1" s="1"/>
  <c r="R7" i="1"/>
  <c r="V7" i="1" s="1"/>
  <c r="R87" i="1"/>
  <c r="R58" i="1"/>
  <c r="V58" i="1" s="1"/>
  <c r="R53" i="1"/>
  <c r="V53" i="1" s="1"/>
  <c r="V226" i="1" l="1"/>
  <c r="V269" i="1"/>
  <c r="R55" i="1"/>
  <c r="T16" i="1"/>
  <c r="V16" i="1" s="1"/>
  <c r="R248" i="1"/>
  <c r="V55" i="1"/>
  <c r="R226" i="1"/>
  <c r="V248" i="1"/>
  <c r="R361" i="1"/>
  <c r="R378" i="1"/>
  <c r="R71" i="1"/>
  <c r="V378" i="1"/>
  <c r="V361" i="1"/>
  <c r="T71" i="1"/>
  <c r="V71" i="1" s="1"/>
  <c r="R84" i="1"/>
  <c r="V84" i="1"/>
  <c r="V325" i="1"/>
  <c r="R147" i="1"/>
  <c r="V63" i="1"/>
  <c r="R119" i="1"/>
  <c r="R199" i="1"/>
  <c r="V199" i="1"/>
  <c r="T147" i="1"/>
  <c r="V147" i="1" s="1"/>
  <c r="T119" i="1"/>
  <c r="V119" i="1" s="1"/>
  <c r="R24" i="1"/>
  <c r="R301" i="1"/>
  <c r="V24" i="1"/>
  <c r="R63" i="1"/>
  <c r="T99" i="1"/>
  <c r="V99" i="1" s="1"/>
  <c r="V301" i="1"/>
  <c r="R325" i="1"/>
  <c r="R12" i="1"/>
  <c r="R162" i="1"/>
  <c r="V154" i="1"/>
  <c r="V231" i="1"/>
  <c r="R154" i="1"/>
  <c r="V263" i="1"/>
  <c r="R231" i="1"/>
  <c r="V346" i="1"/>
  <c r="T162" i="1"/>
  <c r="V162" i="1" s="1"/>
  <c r="R263" i="1"/>
  <c r="R346" i="1"/>
  <c r="R269" i="1"/>
  <c r="R78" i="1"/>
  <c r="R337" i="1"/>
  <c r="V337" i="1"/>
  <c r="V174" i="1"/>
  <c r="V12" i="1"/>
  <c r="R315" i="1"/>
  <c r="T315" i="1"/>
  <c r="V315" i="1" s="1"/>
  <c r="V40" i="1"/>
  <c r="R174" i="1"/>
  <c r="R218" i="1"/>
  <c r="T218" i="1"/>
  <c r="V218" i="1" s="1"/>
  <c r="T33" i="1"/>
  <c r="V33" i="1" s="1"/>
  <c r="R33" i="1"/>
  <c r="V51" i="1"/>
  <c r="T189" i="1"/>
  <c r="V189" i="1" s="1"/>
  <c r="R189" i="1"/>
  <c r="R40" i="1"/>
  <c r="T285" i="1"/>
  <c r="V285" i="1" s="1"/>
  <c r="R285" i="1"/>
  <c r="R51" i="1"/>
</calcChain>
</file>

<file path=xl/comments1.xml><?xml version="1.0" encoding="utf-8"?>
<comments xmlns="http://schemas.openxmlformats.org/spreadsheetml/2006/main">
  <authors>
    <author>PPeppers</author>
  </authors>
  <commentList>
    <comment ref="D4" authorId="0" shapeId="0">
      <text>
        <r>
          <rPr>
            <b/>
            <sz val="10"/>
            <color indexed="81"/>
            <rFont val="Tahoma"/>
            <family val="2"/>
          </rPr>
          <t>PPeppers:</t>
        </r>
        <r>
          <rPr>
            <sz val="10"/>
            <color indexed="81"/>
            <rFont val="Tahoma"/>
            <family val="2"/>
          </rPr>
          <t xml:space="preserve">
use vlookup from CurBackup</t>
        </r>
      </text>
    </comment>
    <comment ref="E4" authorId="0" shapeId="0">
      <text>
        <r>
          <rPr>
            <b/>
            <sz val="10"/>
            <color indexed="81"/>
            <rFont val="Tahoma"/>
            <family val="2"/>
          </rPr>
          <t>PPeppers:</t>
        </r>
        <r>
          <rPr>
            <sz val="10"/>
            <color indexed="81"/>
            <rFont val="Tahoma"/>
            <family val="2"/>
          </rPr>
          <t xml:space="preserve">
use vlookup from CurBackup</t>
        </r>
      </text>
    </comment>
  </commentList>
</comments>
</file>

<file path=xl/sharedStrings.xml><?xml version="1.0" encoding="utf-8"?>
<sst xmlns="http://schemas.openxmlformats.org/spreadsheetml/2006/main" count="711" uniqueCount="645">
  <si>
    <t>hide</t>
  </si>
  <si>
    <t>2016 Tax Collection Data</t>
  </si>
  <si>
    <t>Three-Year Avg.</t>
  </si>
  <si>
    <t>Net Excess</t>
  </si>
  <si>
    <t>Spring</t>
  </si>
  <si>
    <t>Fall</t>
  </si>
  <si>
    <t>2014</t>
  </si>
  <si>
    <t>2015</t>
  </si>
  <si>
    <t>2016</t>
  </si>
  <si>
    <t>County</t>
  </si>
  <si>
    <t>M&amp;O Levy</t>
  </si>
  <si>
    <t>Tax</t>
  </si>
  <si>
    <t>Total</t>
  </si>
  <si>
    <t>School District</t>
  </si>
  <si>
    <t>2016 Collection</t>
  </si>
  <si>
    <t>Collection</t>
  </si>
  <si>
    <t>%</t>
  </si>
  <si>
    <t>State Total/Average</t>
  </si>
  <si>
    <t>99999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</si>
  <si>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</si>
  <si>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</si>
  <si>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</si>
  <si>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</si>
  <si>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</si>
  <si>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</si>
  <si>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</si>
  <si>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</si>
  <si>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</si>
  <si>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</si>
  <si>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</si>
  <si>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Totals</t>
  </si>
  <si>
    <t>Asotin Co.</t>
  </si>
  <si>
    <t>02250</t>
  </si>
  <si>
    <t>Clarkston</t>
  </si>
  <si>
    <t>02420</t>
  </si>
  <si>
    <t>Asotin-Anatone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</si>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</sst>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81">
    <xf numFmtId="0" fontId="0" fillId="0" borderId="0" xfId="0"/>
    <xf numFmtId="0" fontId="2" fillId="0" borderId="1" xfId="1" applyFont="1" applyBorder="1"/>
    <xf numFmtId="3" fontId="3" fillId="2" borderId="2" xfId="1" applyNumberFormat="1" applyFont="1" applyFill="1" applyBorder="1"/>
    <xf numFmtId="3" fontId="4" fillId="0" borderId="3" xfId="1" applyNumberFormat="1" applyFont="1" applyBorder="1"/>
    <xf numFmtId="3" fontId="4" fillId="0" borderId="1" xfId="1" applyNumberFormat="1" applyFont="1" applyFill="1" applyBorder="1"/>
    <xf numFmtId="3" fontId="5" fillId="0" borderId="2" xfId="1" applyNumberFormat="1" applyFont="1" applyFill="1" applyBorder="1" applyAlignment="1">
      <alignment horizontal="center"/>
    </xf>
    <xf numFmtId="3" fontId="4" fillId="0" borderId="3" xfId="1" applyNumberFormat="1" applyFont="1" applyFill="1" applyBorder="1"/>
    <xf numFmtId="0" fontId="4" fillId="3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centerContinuous"/>
    </xf>
    <xf numFmtId="0" fontId="4" fillId="0" borderId="2" xfId="1" applyNumberFormat="1" applyFont="1" applyFill="1" applyBorder="1" applyAlignment="1">
      <alignment horizontal="centerContinuous"/>
    </xf>
    <xf numFmtId="0" fontId="4" fillId="0" borderId="5" xfId="1" applyNumberFormat="1" applyFont="1" applyBorder="1" applyAlignment="1">
      <alignment horizontal="centerContinuous"/>
    </xf>
    <xf numFmtId="0" fontId="4" fillId="3" borderId="2" xfId="1" applyFont="1" applyFill="1" applyBorder="1" applyAlignment="1">
      <alignment horizontal="center"/>
    </xf>
    <xf numFmtId="0" fontId="5" fillId="0" borderId="6" xfId="1" applyNumberFormat="1" applyFont="1" applyBorder="1" applyAlignment="1">
      <alignment horizontal="centerContinuous"/>
    </xf>
    <xf numFmtId="0" fontId="6" fillId="0" borderId="2" xfId="1" applyFont="1" applyBorder="1" applyAlignment="1">
      <alignment horizontal="centerContinuous"/>
    </xf>
    <xf numFmtId="0" fontId="4" fillId="0" borderId="7" xfId="1" applyNumberFormat="1" applyFont="1" applyBorder="1" applyAlignment="1">
      <alignment horizontal="centerContinuous"/>
    </xf>
    <xf numFmtId="0" fontId="2" fillId="0" borderId="8" xfId="1" applyFont="1" applyBorder="1"/>
    <xf numFmtId="3" fontId="3" fillId="0" borderId="0" xfId="1" applyNumberFormat="1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0" fontId="4" fillId="3" borderId="0" xfId="1" quotePrefix="1" applyFont="1" applyFill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2" fontId="4" fillId="0" borderId="3" xfId="1" quotePrefix="1" applyNumberFormat="1" applyFont="1" applyFill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left"/>
    </xf>
    <xf numFmtId="3" fontId="4" fillId="0" borderId="8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4" fontId="4" fillId="0" borderId="10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9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0" fontId="2" fillId="0" borderId="11" xfId="2" applyFont="1" applyBorder="1"/>
    <xf numFmtId="3" fontId="3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left"/>
    </xf>
    <xf numFmtId="3" fontId="4" fillId="0" borderId="11" xfId="1" applyNumberFormat="1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center"/>
    </xf>
    <xf numFmtId="3" fontId="4" fillId="0" borderId="13" xfId="1" applyNumberFormat="1" applyFont="1" applyFill="1" applyBorder="1" applyAlignment="1">
      <alignment horizontal="center"/>
    </xf>
    <xf numFmtId="4" fontId="4" fillId="0" borderId="14" xfId="1" applyNumberFormat="1" applyFont="1" applyFill="1" applyBorder="1" applyAlignment="1">
      <alignment horizontal="center"/>
    </xf>
    <xf numFmtId="2" fontId="4" fillId="0" borderId="14" xfId="1" applyNumberFormat="1" applyFont="1" applyFill="1" applyBorder="1" applyAlignment="1">
      <alignment horizontal="center"/>
    </xf>
    <xf numFmtId="2" fontId="4" fillId="0" borderId="13" xfId="1" applyNumberFormat="1" applyFont="1" applyFill="1" applyBorder="1" applyAlignment="1">
      <alignment horizontal="center"/>
    </xf>
    <xf numFmtId="2" fontId="4" fillId="0" borderId="11" xfId="1" applyNumberFormat="1" applyFont="1" applyBorder="1" applyAlignment="1">
      <alignment horizontal="center"/>
    </xf>
    <xf numFmtId="2" fontId="4" fillId="0" borderId="13" xfId="1" applyNumberFormat="1" applyFont="1" applyBorder="1" applyAlignment="1">
      <alignment horizontal="center"/>
    </xf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right"/>
    </xf>
    <xf numFmtId="2" fontId="2" fillId="0" borderId="9" xfId="1" applyNumberFormat="1" applyFont="1" applyBorder="1"/>
    <xf numFmtId="3" fontId="4" fillId="0" borderId="8" xfId="1" applyNumberFormat="1" applyFont="1" applyBorder="1"/>
    <xf numFmtId="3" fontId="3" fillId="0" borderId="0" xfId="1" quotePrefix="1" applyNumberFormat="1" applyFont="1" applyBorder="1"/>
    <xf numFmtId="3" fontId="4" fillId="0" borderId="0" xfId="1" applyNumberFormat="1" applyFont="1" applyBorder="1"/>
    <xf numFmtId="3" fontId="4" fillId="0" borderId="0" xfId="1" applyNumberFormat="1" applyFont="1" applyFill="1" applyBorder="1" applyProtection="1"/>
    <xf numFmtId="3" fontId="4" fillId="0" borderId="0" xfId="1" applyNumberFormat="1" applyFont="1" applyFill="1" applyBorder="1"/>
    <xf numFmtId="4" fontId="4" fillId="3" borderId="0" xfId="1" applyNumberFormat="1" applyFont="1" applyFill="1" applyBorder="1"/>
    <xf numFmtId="2" fontId="4" fillId="0" borderId="0" xfId="1" applyNumberFormat="1" applyFont="1"/>
    <xf numFmtId="2" fontId="4" fillId="0" borderId="0" xfId="1" applyNumberFormat="1" applyFont="1" applyFill="1" applyBorder="1" applyAlignment="1">
      <alignment horizontal="right"/>
    </xf>
    <xf numFmtId="2" fontId="4" fillId="0" borderId="0" xfId="1" applyNumberFormat="1" applyFont="1" applyFill="1" applyBorder="1"/>
    <xf numFmtId="2" fontId="4" fillId="3" borderId="0" xfId="1" applyNumberFormat="1" applyFont="1" applyFill="1" applyBorder="1"/>
    <xf numFmtId="2" fontId="4" fillId="0" borderId="9" xfId="1" applyNumberFormat="1" applyFont="1" applyFill="1" applyBorder="1"/>
    <xf numFmtId="0" fontId="1" fillId="0" borderId="0" xfId="1" applyFont="1"/>
    <xf numFmtId="2" fontId="2" fillId="0" borderId="0" xfId="1" applyNumberFormat="1" applyFont="1"/>
    <xf numFmtId="2" fontId="4" fillId="3" borderId="0" xfId="1" quotePrefix="1" applyNumberFormat="1" applyFont="1" applyFill="1" applyBorder="1" applyAlignment="1">
      <alignment horizontal="center"/>
    </xf>
    <xf numFmtId="0" fontId="4" fillId="0" borderId="8" xfId="3" applyFont="1" applyBorder="1"/>
    <xf numFmtId="0" fontId="2" fillId="0" borderId="0" xfId="3" applyFont="1" applyBorder="1"/>
    <xf numFmtId="3" fontId="2" fillId="0" borderId="0" xfId="1" applyNumberFormat="1" applyFont="1" applyFill="1" applyBorder="1" applyProtection="1"/>
    <xf numFmtId="2" fontId="2" fillId="0" borderId="9" xfId="1" applyNumberFormat="1" applyFont="1" applyBorder="1" applyAlignment="1">
      <alignment horizontal="right"/>
    </xf>
    <xf numFmtId="4" fontId="2" fillId="3" borderId="0" xfId="1" applyNumberFormat="1" applyFont="1" applyFill="1" applyBorder="1"/>
    <xf numFmtId="2" fontId="2" fillId="3" borderId="0" xfId="1" applyNumberFormat="1" applyFont="1" applyFill="1" applyBorder="1"/>
    <xf numFmtId="0" fontId="4" fillId="0" borderId="0" xfId="3" applyFont="1" applyBorder="1"/>
    <xf numFmtId="2" fontId="4" fillId="0" borderId="0" xfId="1" applyNumberFormat="1" applyFont="1" applyBorder="1" applyAlignment="1">
      <alignment horizontal="right"/>
    </xf>
    <xf numFmtId="2" fontId="4" fillId="0" borderId="9" xfId="1" applyNumberFormat="1" applyFont="1" applyBorder="1" applyAlignment="1">
      <alignment horizontal="right"/>
    </xf>
    <xf numFmtId="0" fontId="2" fillId="0" borderId="8" xfId="3" applyFont="1" applyBorder="1"/>
    <xf numFmtId="2" fontId="4" fillId="0" borderId="0" xfId="1" quotePrefix="1" applyNumberFormat="1" applyFont="1" applyBorder="1"/>
    <xf numFmtId="0" fontId="2" fillId="0" borderId="0" xfId="4" applyFont="1"/>
    <xf numFmtId="3" fontId="4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0" fontId="4" fillId="3" borderId="0" xfId="1" applyFont="1" applyFill="1" applyBorder="1"/>
    <xf numFmtId="49" fontId="2" fillId="0" borderId="0" xfId="2" applyNumberFormat="1" applyFont="1"/>
  </cellXfs>
  <cellStyles count="5">
    <cellStyle name="Normal" xfId="0" builtinId="0"/>
    <cellStyle name="Normal 2" xfId="4"/>
    <cellStyle name="Normal 2 2 2" xfId="1"/>
    <cellStyle name="Normal_1061 by CCDDD" xfId="3"/>
    <cellStyle name="Normal_1061 by c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16%20%2311%20Sd%20Tax%20Coll-by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data"/>
      <sheetName val="Instructions"/>
      <sheetName val="1516 report by County 1155"/>
      <sheetName val="1061 Data for 1516"/>
      <sheetName val="CurBackup 1516"/>
      <sheetName val="COLLECTIONS 1516"/>
      <sheetName val="F197 query -was srpt 1516"/>
    </sheetNames>
    <sheetDataSet>
      <sheetData sheetId="0"/>
      <sheetData sheetId="1"/>
      <sheetData sheetId="2"/>
      <sheetData sheetId="3"/>
      <sheetData sheetId="4">
        <row r="1">
          <cell r="C1">
            <v>2365389991.360148</v>
          </cell>
          <cell r="E1">
            <v>1293670549.1099992</v>
          </cell>
        </row>
        <row r="4">
          <cell r="A4" t="str">
            <v>01109</v>
          </cell>
          <cell r="B4" t="str">
            <v>Washtucna</v>
          </cell>
          <cell r="C4">
            <v>150000</v>
          </cell>
          <cell r="D4">
            <v>59196.38</v>
          </cell>
          <cell r="E4">
            <v>89367.080000000016</v>
          </cell>
        </row>
        <row r="5">
          <cell r="A5" t="str">
            <v>01122</v>
          </cell>
          <cell r="B5" t="str">
            <v>Benge</v>
          </cell>
          <cell r="C5">
            <v>40000</v>
          </cell>
          <cell r="D5">
            <v>16986.87</v>
          </cell>
          <cell r="E5">
            <v>23154.81</v>
          </cell>
        </row>
        <row r="6">
          <cell r="A6" t="str">
            <v>01147</v>
          </cell>
          <cell r="B6" t="str">
            <v>Othello</v>
          </cell>
          <cell r="C6">
            <v>2800000</v>
          </cell>
          <cell r="D6">
            <v>1200300.04</v>
          </cell>
          <cell r="E6">
            <v>1597560.78</v>
          </cell>
        </row>
        <row r="7">
          <cell r="A7" t="str">
            <v>01158</v>
          </cell>
          <cell r="B7" t="str">
            <v>Lind</v>
          </cell>
          <cell r="C7">
            <v>717176</v>
          </cell>
          <cell r="D7">
            <v>301415.33</v>
          </cell>
          <cell r="E7">
            <v>410057.52999999997</v>
          </cell>
        </row>
        <row r="8">
          <cell r="A8" t="str">
            <v>01160</v>
          </cell>
          <cell r="B8" t="str">
            <v>Ritzville</v>
          </cell>
          <cell r="C8">
            <v>983000</v>
          </cell>
          <cell r="D8">
            <v>385222.41</v>
          </cell>
          <cell r="E8">
            <v>588931.28</v>
          </cell>
        </row>
        <row r="9">
          <cell r="A9" t="str">
            <v>02250</v>
          </cell>
          <cell r="B9" t="str">
            <v>Clarkston</v>
          </cell>
          <cell r="C9">
            <v>4838492</v>
          </cell>
          <cell r="D9">
            <v>2066258.06</v>
          </cell>
          <cell r="E9">
            <v>2725782.5900000003</v>
          </cell>
        </row>
        <row r="10">
          <cell r="A10" t="str">
            <v>02420</v>
          </cell>
          <cell r="B10" t="str">
            <v>Asotin-Anatone</v>
          </cell>
          <cell r="C10">
            <v>1457819.14558296</v>
          </cell>
          <cell r="D10">
            <v>622191.6</v>
          </cell>
          <cell r="E10">
            <v>819802.99999999988</v>
          </cell>
        </row>
        <row r="11">
          <cell r="A11" t="str">
            <v>03017</v>
          </cell>
          <cell r="B11" t="str">
            <v>Kennewick</v>
          </cell>
          <cell r="C11">
            <v>24500000</v>
          </cell>
          <cell r="D11">
            <v>10601268.550000001</v>
          </cell>
          <cell r="E11">
            <v>13800529.950000001</v>
          </cell>
        </row>
        <row r="12">
          <cell r="A12" t="str">
            <v>03050</v>
          </cell>
          <cell r="B12" t="str">
            <v>Paterson</v>
          </cell>
          <cell r="C12">
            <v>222475</v>
          </cell>
          <cell r="D12">
            <v>103426.83</v>
          </cell>
          <cell r="E12">
            <v>117090.09999999999</v>
          </cell>
        </row>
        <row r="13">
          <cell r="A13" t="str">
            <v>03052</v>
          </cell>
          <cell r="B13" t="str">
            <v>Kiona-Benton</v>
          </cell>
          <cell r="C13">
            <v>2582456</v>
          </cell>
          <cell r="D13">
            <v>1044812.23</v>
          </cell>
          <cell r="E13">
            <v>1525496.25</v>
          </cell>
        </row>
        <row r="14">
          <cell r="A14" t="str">
            <v>03053</v>
          </cell>
          <cell r="B14" t="str">
            <v>Finley</v>
          </cell>
          <cell r="C14">
            <v>1850000</v>
          </cell>
          <cell r="D14">
            <v>772219.33</v>
          </cell>
          <cell r="E14">
            <v>1069012.26</v>
          </cell>
        </row>
        <row r="15">
          <cell r="A15" t="str">
            <v>03116</v>
          </cell>
          <cell r="B15" t="str">
            <v>Prosser</v>
          </cell>
          <cell r="C15">
            <v>3999640</v>
          </cell>
          <cell r="D15">
            <v>1576428.41</v>
          </cell>
          <cell r="E15">
            <v>2155828.88</v>
          </cell>
        </row>
        <row r="16">
          <cell r="A16" t="str">
            <v>03400</v>
          </cell>
          <cell r="B16" t="str">
            <v>Richland</v>
          </cell>
          <cell r="C16">
            <v>23077000</v>
          </cell>
          <cell r="D16">
            <v>9945922.4499999993</v>
          </cell>
          <cell r="E16">
            <v>12880315.879999999</v>
          </cell>
        </row>
        <row r="17">
          <cell r="A17" t="str">
            <v>04019</v>
          </cell>
          <cell r="B17" t="str">
            <v>Manson</v>
          </cell>
          <cell r="C17">
            <v>1207995.5776500001</v>
          </cell>
          <cell r="D17">
            <v>520873.04</v>
          </cell>
          <cell r="E17">
            <v>700898.25</v>
          </cell>
        </row>
        <row r="18">
          <cell r="A18" t="str">
            <v>04069</v>
          </cell>
          <cell r="B18" t="str">
            <v>Stehekin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04127</v>
          </cell>
          <cell r="B19" t="str">
            <v>Entiat</v>
          </cell>
          <cell r="C19">
            <v>639551.48980882997</v>
          </cell>
          <cell r="D19">
            <v>266788.78000000003</v>
          </cell>
          <cell r="E19">
            <v>383116.54000000004</v>
          </cell>
        </row>
        <row r="20">
          <cell r="A20" t="str">
            <v>04129</v>
          </cell>
          <cell r="B20" t="str">
            <v>Lake Chelan</v>
          </cell>
          <cell r="C20">
            <v>3037638.5907225199</v>
          </cell>
          <cell r="D20">
            <v>1373704.16</v>
          </cell>
          <cell r="E20">
            <v>1836098.87</v>
          </cell>
        </row>
        <row r="21">
          <cell r="A21" t="str">
            <v>04222</v>
          </cell>
          <cell r="B21" t="str">
            <v>Cashmere</v>
          </cell>
          <cell r="C21">
            <v>2522103.8157850401</v>
          </cell>
          <cell r="D21">
            <v>1125194</v>
          </cell>
          <cell r="E21">
            <v>1429728.2400000002</v>
          </cell>
        </row>
        <row r="22">
          <cell r="A22" t="str">
            <v>04228</v>
          </cell>
          <cell r="B22" t="str">
            <v>Cascade</v>
          </cell>
          <cell r="C22">
            <v>3083073.6322260001</v>
          </cell>
          <cell r="D22">
            <v>1340432.3</v>
          </cell>
          <cell r="E22">
            <v>1743624.2699999998</v>
          </cell>
        </row>
        <row r="23">
          <cell r="A23" t="str">
            <v>04246</v>
          </cell>
          <cell r="B23" t="str">
            <v>Wenatchee</v>
          </cell>
          <cell r="C23">
            <v>11804691.415319061</v>
          </cell>
          <cell r="D23">
            <v>5183143.37</v>
          </cell>
          <cell r="E23">
            <v>6593158.9799999995</v>
          </cell>
        </row>
        <row r="24">
          <cell r="A24" t="str">
            <v>05121</v>
          </cell>
          <cell r="B24" t="str">
            <v>Port Angeles</v>
          </cell>
          <cell r="C24">
            <v>8614255.3288142402</v>
          </cell>
          <cell r="D24">
            <v>3717858.1</v>
          </cell>
          <cell r="E24">
            <v>4961942.6499999994</v>
          </cell>
        </row>
        <row r="25">
          <cell r="A25" t="str">
            <v>05313</v>
          </cell>
          <cell r="B25" t="str">
            <v>Crescent</v>
          </cell>
          <cell r="C25">
            <v>474945.66208679002</v>
          </cell>
          <cell r="D25">
            <v>183786.4</v>
          </cell>
          <cell r="E25">
            <v>295344.44</v>
          </cell>
        </row>
        <row r="26">
          <cell r="A26" t="str">
            <v>05323</v>
          </cell>
          <cell r="B26" t="str">
            <v>Sequim</v>
          </cell>
          <cell r="C26">
            <v>5750402.5361784799</v>
          </cell>
          <cell r="D26">
            <v>2332710.7799999998</v>
          </cell>
          <cell r="E26">
            <v>3457658.57</v>
          </cell>
        </row>
        <row r="27">
          <cell r="A27" t="str">
            <v>05401</v>
          </cell>
          <cell r="B27" t="str">
            <v>Cape Flattery</v>
          </cell>
          <cell r="C27">
            <v>248466.8182712</v>
          </cell>
          <cell r="D27">
            <v>93047.7</v>
          </cell>
          <cell r="E27">
            <v>153597.16000000003</v>
          </cell>
        </row>
        <row r="28">
          <cell r="A28" t="str">
            <v>05402</v>
          </cell>
          <cell r="B28" t="str">
            <v>Quillayute Valley</v>
          </cell>
          <cell r="C28">
            <v>523558.81405481999</v>
          </cell>
          <cell r="D28">
            <v>213899.14</v>
          </cell>
          <cell r="E28">
            <v>318251.64</v>
          </cell>
        </row>
        <row r="29">
          <cell r="A29" t="str">
            <v>06037</v>
          </cell>
          <cell r="B29" t="str">
            <v>Vancouver</v>
          </cell>
          <cell r="C29">
            <v>45199940.797921278</v>
          </cell>
          <cell r="D29">
            <v>19782914.850000001</v>
          </cell>
          <cell r="E29">
            <v>25333231.459999997</v>
          </cell>
        </row>
        <row r="30">
          <cell r="A30" t="str">
            <v>06098</v>
          </cell>
          <cell r="B30" t="str">
            <v>Hockinson</v>
          </cell>
          <cell r="C30">
            <v>3309559.8734372002</v>
          </cell>
          <cell r="D30">
            <v>1484745.15</v>
          </cell>
          <cell r="E30">
            <v>1854546.07</v>
          </cell>
        </row>
        <row r="31">
          <cell r="A31" t="str">
            <v>06101</v>
          </cell>
          <cell r="B31" t="str">
            <v>La Center</v>
          </cell>
          <cell r="C31">
            <v>2545205.5527519998</v>
          </cell>
          <cell r="D31">
            <v>1129323.3500000001</v>
          </cell>
          <cell r="E31">
            <v>1453394.51</v>
          </cell>
        </row>
        <row r="32">
          <cell r="A32" t="str">
            <v>06103</v>
          </cell>
          <cell r="B32" t="str">
            <v>Green Mountain</v>
          </cell>
          <cell r="C32">
            <v>379738.48568086</v>
          </cell>
          <cell r="D32">
            <v>165341.34</v>
          </cell>
          <cell r="E32">
            <v>217098.2</v>
          </cell>
        </row>
        <row r="33">
          <cell r="A33" t="str">
            <v>06112</v>
          </cell>
          <cell r="B33" t="str">
            <v>Washougal</v>
          </cell>
          <cell r="C33">
            <v>6470161.6795912497</v>
          </cell>
          <cell r="D33">
            <v>2865181.4</v>
          </cell>
          <cell r="E33">
            <v>3682969.1</v>
          </cell>
        </row>
        <row r="34">
          <cell r="A34" t="str">
            <v>06114</v>
          </cell>
          <cell r="B34" t="str">
            <v>Evergreen</v>
          </cell>
          <cell r="C34">
            <v>46698773.292205729</v>
          </cell>
          <cell r="D34">
            <v>20857095.210000001</v>
          </cell>
          <cell r="E34">
            <v>25972446.969999999</v>
          </cell>
        </row>
        <row r="35">
          <cell r="A35" t="str">
            <v>06117</v>
          </cell>
          <cell r="B35" t="str">
            <v>Camas</v>
          </cell>
          <cell r="C35">
            <v>12172735.328583039</v>
          </cell>
          <cell r="D35">
            <v>5409854.4299999997</v>
          </cell>
          <cell r="E35">
            <v>6808389.5299999993</v>
          </cell>
        </row>
        <row r="36">
          <cell r="A36" t="str">
            <v>06119</v>
          </cell>
          <cell r="B36" t="str">
            <v>Battle Ground</v>
          </cell>
          <cell r="C36">
            <v>26014707.054455929</v>
          </cell>
          <cell r="D36">
            <v>11588772.73</v>
          </cell>
          <cell r="E36">
            <v>14694881.430000002</v>
          </cell>
        </row>
        <row r="37">
          <cell r="A37" t="str">
            <v>06122</v>
          </cell>
          <cell r="B37" t="str">
            <v>Ridgefield</v>
          </cell>
          <cell r="C37">
            <v>4527652.08910779</v>
          </cell>
          <cell r="D37">
            <v>1967985.97</v>
          </cell>
          <cell r="E37">
            <v>2631277.9299999997</v>
          </cell>
        </row>
        <row r="38">
          <cell r="A38" t="str">
            <v>07002</v>
          </cell>
          <cell r="B38" t="str">
            <v>Dayton</v>
          </cell>
          <cell r="C38">
            <v>1298572.2264524801</v>
          </cell>
          <cell r="D38">
            <v>579293.19999999995</v>
          </cell>
          <cell r="E38">
            <v>717027.37000000011</v>
          </cell>
        </row>
        <row r="39">
          <cell r="A39" t="str">
            <v>07035</v>
          </cell>
          <cell r="B39" t="str">
            <v>Starbuck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08122</v>
          </cell>
          <cell r="B40" t="str">
            <v>Longview</v>
          </cell>
          <cell r="C40">
            <v>15206508.974518679</v>
          </cell>
          <cell r="D40">
            <v>5346551.2</v>
          </cell>
          <cell r="E40">
            <v>8890871.9100000001</v>
          </cell>
        </row>
        <row r="41">
          <cell r="A41" t="str">
            <v>08130</v>
          </cell>
          <cell r="B41" t="str">
            <v>Toutle Lake</v>
          </cell>
          <cell r="C41">
            <v>869760.1949766</v>
          </cell>
          <cell r="D41">
            <v>359112.37</v>
          </cell>
          <cell r="E41">
            <v>523323.18</v>
          </cell>
        </row>
        <row r="42">
          <cell r="A42" t="str">
            <v>08401</v>
          </cell>
          <cell r="B42" t="str">
            <v>Castle Rock</v>
          </cell>
          <cell r="C42">
            <v>1960317.4156802399</v>
          </cell>
          <cell r="D42">
            <v>797073.1</v>
          </cell>
          <cell r="E42">
            <v>1145654.42</v>
          </cell>
        </row>
        <row r="43">
          <cell r="A43" t="str">
            <v>08402</v>
          </cell>
          <cell r="B43" t="str">
            <v>Kalama</v>
          </cell>
          <cell r="C43">
            <v>1991528.9502365</v>
          </cell>
          <cell r="D43">
            <v>880360.93</v>
          </cell>
          <cell r="E43">
            <v>1103014.94</v>
          </cell>
        </row>
        <row r="44">
          <cell r="A44" t="str">
            <v>08404</v>
          </cell>
          <cell r="B44" t="str">
            <v>Woodland</v>
          </cell>
          <cell r="C44">
            <v>3777565.24002031</v>
          </cell>
          <cell r="D44">
            <v>1630242.68</v>
          </cell>
          <cell r="E44">
            <v>2168067.09</v>
          </cell>
        </row>
        <row r="45">
          <cell r="A45" t="str">
            <v>08458</v>
          </cell>
          <cell r="B45" t="str">
            <v>Kelso</v>
          </cell>
          <cell r="C45">
            <v>7329058.6850794796</v>
          </cell>
          <cell r="D45">
            <v>3119437.49</v>
          </cell>
          <cell r="E45">
            <v>4217509.17</v>
          </cell>
        </row>
        <row r="46">
          <cell r="A46" t="str">
            <v>09013</v>
          </cell>
          <cell r="B46" t="str">
            <v>Orondo</v>
          </cell>
          <cell r="C46">
            <v>882650</v>
          </cell>
          <cell r="D46">
            <v>340852.38</v>
          </cell>
          <cell r="E46">
            <v>475166.83</v>
          </cell>
        </row>
        <row r="47">
          <cell r="A47" t="str">
            <v>09075</v>
          </cell>
          <cell r="B47" t="str">
            <v>Bridgeport</v>
          </cell>
          <cell r="C47">
            <v>209983.55241159999</v>
          </cell>
          <cell r="D47">
            <v>76755.94</v>
          </cell>
          <cell r="E47">
            <v>134671.28</v>
          </cell>
        </row>
        <row r="48">
          <cell r="A48" t="str">
            <v>09102</v>
          </cell>
          <cell r="B48" t="str">
            <v>Palisades</v>
          </cell>
          <cell r="C48">
            <v>98396</v>
          </cell>
          <cell r="D48">
            <v>41378.19</v>
          </cell>
          <cell r="E48">
            <v>55296.930000000008</v>
          </cell>
        </row>
        <row r="49">
          <cell r="A49" t="str">
            <v>09206</v>
          </cell>
          <cell r="B49" t="str">
            <v>Eastmont</v>
          </cell>
          <cell r="C49">
            <v>9077321</v>
          </cell>
          <cell r="D49">
            <v>4402058.59</v>
          </cell>
          <cell r="E49">
            <v>5045084.120000001</v>
          </cell>
        </row>
        <row r="50">
          <cell r="A50" t="str">
            <v>09207</v>
          </cell>
          <cell r="B50" t="str">
            <v>Mansfield</v>
          </cell>
          <cell r="C50">
            <v>125000</v>
          </cell>
          <cell r="D50">
            <v>50647.88</v>
          </cell>
          <cell r="E50">
            <v>74096.3</v>
          </cell>
        </row>
        <row r="51">
          <cell r="A51" t="str">
            <v>09209</v>
          </cell>
          <cell r="B51" t="str">
            <v>Waterville</v>
          </cell>
          <cell r="C51">
            <v>800000</v>
          </cell>
          <cell r="D51">
            <v>323256.7</v>
          </cell>
          <cell r="E51">
            <v>490054.56</v>
          </cell>
        </row>
        <row r="52">
          <cell r="A52" t="str">
            <v>10003</v>
          </cell>
          <cell r="B52" t="str">
            <v>Keller</v>
          </cell>
          <cell r="C52">
            <v>17725.392050679999</v>
          </cell>
          <cell r="D52">
            <v>5930.43</v>
          </cell>
          <cell r="E52">
            <v>11914.78</v>
          </cell>
        </row>
        <row r="53">
          <cell r="A53" t="str">
            <v>10050</v>
          </cell>
          <cell r="B53" t="str">
            <v>Curlew</v>
          </cell>
          <cell r="C53">
            <v>192564.59283514999</v>
          </cell>
          <cell r="D53">
            <v>64690.69</v>
          </cell>
          <cell r="E53">
            <v>128418.32999999999</v>
          </cell>
        </row>
        <row r="54">
          <cell r="A54" t="str">
            <v>10065</v>
          </cell>
          <cell r="B54" t="str">
            <v>Orient</v>
          </cell>
          <cell r="C54">
            <v>0</v>
          </cell>
          <cell r="D54">
            <v>116.63</v>
          </cell>
          <cell r="E54">
            <v>0</v>
          </cell>
        </row>
        <row r="55">
          <cell r="A55" t="str">
            <v>10070</v>
          </cell>
          <cell r="B55" t="str">
            <v>Inchelium</v>
          </cell>
          <cell r="C55">
            <v>106911.23380759</v>
          </cell>
          <cell r="D55">
            <v>35334.82</v>
          </cell>
          <cell r="E55">
            <v>69961.37</v>
          </cell>
        </row>
        <row r="56">
          <cell r="A56" t="str">
            <v>10309</v>
          </cell>
          <cell r="B56" t="str">
            <v>Republic</v>
          </cell>
          <cell r="C56">
            <v>491627.21381102002</v>
          </cell>
          <cell r="D56">
            <v>165118.64000000001</v>
          </cell>
          <cell r="E56">
            <v>329800.57</v>
          </cell>
        </row>
        <row r="57">
          <cell r="A57" t="str">
            <v>11001</v>
          </cell>
          <cell r="B57" t="str">
            <v>Pasco</v>
          </cell>
          <cell r="C57">
            <v>22200000</v>
          </cell>
          <cell r="D57">
            <v>9786666.3599999994</v>
          </cell>
          <cell r="E57">
            <v>12482294.559999999</v>
          </cell>
        </row>
        <row r="58">
          <cell r="A58" t="str">
            <v>11051</v>
          </cell>
          <cell r="B58" t="str">
            <v>North Franklin</v>
          </cell>
          <cell r="C58">
            <v>2050000</v>
          </cell>
          <cell r="D58">
            <v>819137.3</v>
          </cell>
          <cell r="E58">
            <v>1229151.1500000001</v>
          </cell>
        </row>
        <row r="59">
          <cell r="A59" t="str">
            <v>11054</v>
          </cell>
          <cell r="B59" t="str">
            <v>Star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11056</v>
          </cell>
          <cell r="B60" t="str">
            <v>Kahlotus</v>
          </cell>
          <cell r="C60">
            <v>75000</v>
          </cell>
          <cell r="D60">
            <v>28120.36</v>
          </cell>
          <cell r="E60">
            <v>46288.530000000006</v>
          </cell>
        </row>
        <row r="61">
          <cell r="A61" t="str">
            <v>12110</v>
          </cell>
          <cell r="B61" t="str">
            <v>Pomeroy</v>
          </cell>
          <cell r="C61">
            <v>1069634.74042466</v>
          </cell>
          <cell r="D61">
            <v>490345.25</v>
          </cell>
          <cell r="E61">
            <v>577678.02</v>
          </cell>
        </row>
        <row r="62">
          <cell r="A62" t="str">
            <v>13073</v>
          </cell>
          <cell r="B62" t="str">
            <v>Wahluke</v>
          </cell>
          <cell r="C62">
            <v>1445694</v>
          </cell>
          <cell r="D62">
            <v>593656.44999999995</v>
          </cell>
          <cell r="E62">
            <v>864013.63000000012</v>
          </cell>
        </row>
        <row r="63">
          <cell r="A63" t="str">
            <v>13144</v>
          </cell>
          <cell r="B63" t="str">
            <v>Quincy</v>
          </cell>
          <cell r="C63">
            <v>7742599</v>
          </cell>
          <cell r="D63">
            <v>3361819.42</v>
          </cell>
          <cell r="E63">
            <v>4377379.3099999996</v>
          </cell>
        </row>
        <row r="64">
          <cell r="A64" t="str">
            <v>13146</v>
          </cell>
          <cell r="B64" t="str">
            <v>Warden</v>
          </cell>
          <cell r="C64">
            <v>1313000</v>
          </cell>
          <cell r="D64">
            <v>521305.92</v>
          </cell>
          <cell r="E64">
            <v>719668.7300000001</v>
          </cell>
        </row>
        <row r="65">
          <cell r="A65" t="str">
            <v>13151</v>
          </cell>
          <cell r="B65" t="str">
            <v>Coulee-Hartline</v>
          </cell>
          <cell r="C65">
            <v>524492</v>
          </cell>
          <cell r="D65">
            <v>183678.36</v>
          </cell>
          <cell r="E65">
            <v>341888.04000000004</v>
          </cell>
        </row>
        <row r="66">
          <cell r="A66" t="str">
            <v>13156</v>
          </cell>
          <cell r="B66" t="str">
            <v>Soap Lake</v>
          </cell>
          <cell r="C66">
            <v>803494</v>
          </cell>
          <cell r="D66">
            <v>299314.32</v>
          </cell>
          <cell r="E66">
            <v>494965.38</v>
          </cell>
        </row>
        <row r="67">
          <cell r="A67" t="str">
            <v>13160</v>
          </cell>
          <cell r="B67" t="str">
            <v>Royal</v>
          </cell>
          <cell r="C67">
            <v>1370000</v>
          </cell>
          <cell r="D67">
            <v>586766.9</v>
          </cell>
          <cell r="E67">
            <v>781399.87</v>
          </cell>
        </row>
        <row r="68">
          <cell r="A68" t="str">
            <v>13161</v>
          </cell>
          <cell r="B68" t="str">
            <v>Moses Lake</v>
          </cell>
          <cell r="C68">
            <v>16922264</v>
          </cell>
          <cell r="D68">
            <v>7084792.7300000004</v>
          </cell>
          <cell r="E68">
            <v>9618167.6600000001</v>
          </cell>
        </row>
        <row r="69">
          <cell r="A69" t="str">
            <v>13165</v>
          </cell>
          <cell r="B69" t="str">
            <v>Ephrata</v>
          </cell>
          <cell r="C69">
            <v>3775000</v>
          </cell>
          <cell r="D69">
            <v>1571706.94</v>
          </cell>
          <cell r="E69">
            <v>2199179.94</v>
          </cell>
        </row>
        <row r="70">
          <cell r="A70" t="str">
            <v>13167</v>
          </cell>
          <cell r="B70" t="str">
            <v>Wilson Creek</v>
          </cell>
          <cell r="C70">
            <v>260000</v>
          </cell>
          <cell r="D70">
            <v>101357.78</v>
          </cell>
          <cell r="E70">
            <v>157075.10999999999</v>
          </cell>
        </row>
        <row r="71">
          <cell r="A71" t="str">
            <v>13301</v>
          </cell>
          <cell r="B71" t="str">
            <v>Grand Coulee Dam</v>
          </cell>
          <cell r="C71">
            <v>1129751.24375624</v>
          </cell>
          <cell r="D71">
            <v>431014.43</v>
          </cell>
          <cell r="E71">
            <v>699474.89999999991</v>
          </cell>
        </row>
        <row r="72">
          <cell r="A72" t="str">
            <v>14005</v>
          </cell>
          <cell r="B72" t="str">
            <v>Aberdeen</v>
          </cell>
          <cell r="C72">
            <v>5262483.6573822601</v>
          </cell>
          <cell r="D72">
            <v>2242379.17</v>
          </cell>
          <cell r="E72">
            <v>2944512.9299999997</v>
          </cell>
        </row>
        <row r="73">
          <cell r="A73" t="str">
            <v>14028</v>
          </cell>
          <cell r="B73" t="str">
            <v>Hoquiam</v>
          </cell>
          <cell r="C73">
            <v>2671459.4973205198</v>
          </cell>
          <cell r="D73">
            <v>1096949.7</v>
          </cell>
          <cell r="E73">
            <v>1510326.17</v>
          </cell>
        </row>
        <row r="74">
          <cell r="A74" t="str">
            <v>14064</v>
          </cell>
          <cell r="B74" t="str">
            <v>North Beach</v>
          </cell>
          <cell r="C74">
            <v>1781434.8616088801</v>
          </cell>
          <cell r="D74">
            <v>764552.93</v>
          </cell>
          <cell r="E74">
            <v>1005553.07</v>
          </cell>
        </row>
        <row r="75">
          <cell r="A75" t="str">
            <v>14065</v>
          </cell>
          <cell r="B75" t="str">
            <v>McCleary</v>
          </cell>
          <cell r="C75">
            <v>673984.82983139995</v>
          </cell>
          <cell r="D75">
            <v>288022.33</v>
          </cell>
          <cell r="E75">
            <v>381458.97</v>
          </cell>
        </row>
        <row r="76">
          <cell r="A76" t="str">
            <v>14066</v>
          </cell>
          <cell r="B76" t="str">
            <v>Montesano</v>
          </cell>
          <cell r="C76">
            <v>2207554.1475979998</v>
          </cell>
          <cell r="D76">
            <v>955079.71</v>
          </cell>
          <cell r="E76">
            <v>1245218.7999999998</v>
          </cell>
        </row>
        <row r="77">
          <cell r="A77" t="str">
            <v>14068</v>
          </cell>
          <cell r="B77" t="str">
            <v>Elma</v>
          </cell>
          <cell r="C77">
            <v>3084131.5667035799</v>
          </cell>
          <cell r="D77">
            <v>1343708.62</v>
          </cell>
          <cell r="E77">
            <v>1783397.44</v>
          </cell>
        </row>
        <row r="78">
          <cell r="A78" t="str">
            <v>14077</v>
          </cell>
          <cell r="B78" t="str">
            <v>Taholah</v>
          </cell>
          <cell r="C78">
            <v>120875.10110886001</v>
          </cell>
          <cell r="D78">
            <v>52008.45</v>
          </cell>
          <cell r="E78">
            <v>67505.610000000015</v>
          </cell>
        </row>
        <row r="79">
          <cell r="A79" t="str">
            <v>14097</v>
          </cell>
          <cell r="B79" t="str">
            <v>Quinault</v>
          </cell>
          <cell r="C79">
            <v>322302.8643282</v>
          </cell>
          <cell r="D79">
            <v>137220.13</v>
          </cell>
          <cell r="E79">
            <v>180275.35</v>
          </cell>
        </row>
        <row r="80">
          <cell r="A80" t="str">
            <v>14099</v>
          </cell>
          <cell r="B80" t="str">
            <v>Cosmopolis</v>
          </cell>
          <cell r="C80">
            <v>778574.3776905</v>
          </cell>
          <cell r="D80">
            <v>331885.74</v>
          </cell>
          <cell r="E80">
            <v>426040.91</v>
          </cell>
        </row>
        <row r="81">
          <cell r="A81" t="str">
            <v>14104</v>
          </cell>
          <cell r="B81" t="str">
            <v>Satsop</v>
          </cell>
          <cell r="C81">
            <v>78485.960900809994</v>
          </cell>
          <cell r="D81">
            <v>33877.99</v>
          </cell>
          <cell r="E81">
            <v>44545.189999999995</v>
          </cell>
        </row>
        <row r="82">
          <cell r="A82" t="str">
            <v>14117</v>
          </cell>
          <cell r="B82" t="str">
            <v>Wishkah Valley</v>
          </cell>
          <cell r="C82">
            <v>355739.39612351998</v>
          </cell>
          <cell r="D82">
            <v>161844.51999999999</v>
          </cell>
          <cell r="E82">
            <v>201317.37</v>
          </cell>
        </row>
        <row r="83">
          <cell r="A83" t="str">
            <v>14172</v>
          </cell>
          <cell r="B83" t="str">
            <v>Ocosta</v>
          </cell>
          <cell r="C83">
            <v>1773079.1800122601</v>
          </cell>
          <cell r="D83">
            <v>748586.93</v>
          </cell>
          <cell r="E83">
            <v>1018260.8400000001</v>
          </cell>
        </row>
        <row r="84">
          <cell r="A84" t="str">
            <v>14400</v>
          </cell>
          <cell r="B84" t="str">
            <v>Oakville</v>
          </cell>
          <cell r="C84">
            <v>340203.92986825999</v>
          </cell>
          <cell r="D84">
            <v>145837.71</v>
          </cell>
          <cell r="E84">
            <v>190565.28</v>
          </cell>
        </row>
        <row r="85">
          <cell r="A85" t="str">
            <v>15201</v>
          </cell>
          <cell r="B85" t="str">
            <v>Oak Harbor</v>
          </cell>
          <cell r="C85">
            <v>7656075.2758898204</v>
          </cell>
          <cell r="D85">
            <v>3410017.98</v>
          </cell>
          <cell r="E85">
            <v>4349603.7300000004</v>
          </cell>
        </row>
        <row r="86">
          <cell r="A86" t="str">
            <v>15204</v>
          </cell>
          <cell r="B86" t="str">
            <v>Coupeville</v>
          </cell>
          <cell r="C86">
            <v>2239714.8751942399</v>
          </cell>
          <cell r="D86">
            <v>965340.5</v>
          </cell>
          <cell r="E86">
            <v>1287246.3000000003</v>
          </cell>
        </row>
        <row r="87">
          <cell r="A87" t="str">
            <v>15206</v>
          </cell>
          <cell r="B87" t="str">
            <v>South Whidbey</v>
          </cell>
          <cell r="C87">
            <v>3896128.66499318</v>
          </cell>
          <cell r="D87">
            <v>1665942.16</v>
          </cell>
          <cell r="E87">
            <v>2246588.87</v>
          </cell>
        </row>
        <row r="88">
          <cell r="A88" t="str">
            <v>16020</v>
          </cell>
          <cell r="B88" t="str">
            <v>Queets-Clearwater</v>
          </cell>
          <cell r="C88">
            <v>19180.517094560004</v>
          </cell>
          <cell r="D88">
            <v>6441.65</v>
          </cell>
          <cell r="E88">
            <v>12916.880000000001</v>
          </cell>
        </row>
        <row r="89">
          <cell r="A89" t="str">
            <v>16046</v>
          </cell>
          <cell r="B89" t="str">
            <v>Brinnon</v>
          </cell>
          <cell r="C89">
            <v>295529.15962627</v>
          </cell>
          <cell r="D89">
            <v>115803.27</v>
          </cell>
          <cell r="E89">
            <v>177531.11</v>
          </cell>
        </row>
        <row r="90">
          <cell r="A90" t="str">
            <v>16048</v>
          </cell>
          <cell r="B90" t="str">
            <v>Quilcene</v>
          </cell>
          <cell r="C90">
            <v>525386.24400614004</v>
          </cell>
          <cell r="D90">
            <v>207297.28</v>
          </cell>
          <cell r="E90">
            <v>318105.22000000003</v>
          </cell>
        </row>
        <row r="91">
          <cell r="A91" t="str">
            <v>16049</v>
          </cell>
          <cell r="B91" t="str">
            <v>Chimacum</v>
          </cell>
          <cell r="C91">
            <v>2998559.6189334202</v>
          </cell>
          <cell r="D91">
            <v>1298437.6499999999</v>
          </cell>
          <cell r="E91">
            <v>1711312.7</v>
          </cell>
        </row>
        <row r="92">
          <cell r="A92" t="str">
            <v>16050</v>
          </cell>
          <cell r="B92" t="str">
            <v>Port Townsend</v>
          </cell>
          <cell r="C92">
            <v>3445557.1973990402</v>
          </cell>
          <cell r="D92">
            <v>1479945.85</v>
          </cell>
          <cell r="E92">
            <v>1979201.06</v>
          </cell>
        </row>
        <row r="93">
          <cell r="A93" t="str">
            <v>17001</v>
          </cell>
          <cell r="B93" t="str">
            <v>Seattle</v>
          </cell>
          <cell r="C93">
            <v>196356644.77993152</v>
          </cell>
          <cell r="D93">
            <v>89905392.909999996</v>
          </cell>
          <cell r="E93">
            <v>105291488</v>
          </cell>
        </row>
        <row r="94">
          <cell r="A94" t="str">
            <v>17210</v>
          </cell>
          <cell r="B94" t="str">
            <v>Federal Way</v>
          </cell>
          <cell r="C94">
            <v>52999895.661287203</v>
          </cell>
          <cell r="D94">
            <v>24449161.300000001</v>
          </cell>
          <cell r="E94">
            <v>28334942.880000003</v>
          </cell>
        </row>
        <row r="95">
          <cell r="A95" t="str">
            <v>17216</v>
          </cell>
          <cell r="B95" t="str">
            <v>Enumclaw</v>
          </cell>
          <cell r="C95">
            <v>10133298.37019778</v>
          </cell>
          <cell r="D95">
            <v>4652539.37</v>
          </cell>
          <cell r="E95">
            <v>5514738.0600000005</v>
          </cell>
        </row>
        <row r="96">
          <cell r="A96" t="str">
            <v>17400</v>
          </cell>
          <cell r="B96" t="str">
            <v>Mercer Island</v>
          </cell>
          <cell r="C96">
            <v>14339939</v>
          </cell>
          <cell r="D96">
            <v>6436333.3300000001</v>
          </cell>
          <cell r="E96">
            <v>7814889.8000000007</v>
          </cell>
        </row>
        <row r="97">
          <cell r="A97" t="str">
            <v>17401</v>
          </cell>
          <cell r="B97" t="str">
            <v>Highline</v>
          </cell>
          <cell r="C97">
            <v>52595670.078425482</v>
          </cell>
          <cell r="D97">
            <v>24194013.120000001</v>
          </cell>
          <cell r="E97">
            <v>28159588.249999996</v>
          </cell>
        </row>
        <row r="98">
          <cell r="A98" t="str">
            <v>17402</v>
          </cell>
          <cell r="B98" t="str">
            <v>Vashon Island</v>
          </cell>
          <cell r="C98">
            <v>3962388.6544463998</v>
          </cell>
          <cell r="D98">
            <v>1786782.15</v>
          </cell>
          <cell r="E98">
            <v>2205555.58</v>
          </cell>
        </row>
        <row r="99">
          <cell r="A99" t="str">
            <v>17403</v>
          </cell>
          <cell r="B99" t="str">
            <v>Renton</v>
          </cell>
          <cell r="C99">
            <v>43500000</v>
          </cell>
          <cell r="D99">
            <v>20238292.460000001</v>
          </cell>
          <cell r="E99">
            <v>23119261.049999997</v>
          </cell>
        </row>
        <row r="100">
          <cell r="A100" t="str">
            <v>17404</v>
          </cell>
          <cell r="B100" t="str">
            <v>Skykomish</v>
          </cell>
          <cell r="C100">
            <v>276339.11438624997</v>
          </cell>
          <cell r="D100">
            <v>116646.75</v>
          </cell>
          <cell r="E100">
            <v>155258.87999999998</v>
          </cell>
        </row>
        <row r="101">
          <cell r="A101" t="str">
            <v>17405</v>
          </cell>
          <cell r="B101" t="str">
            <v>Bellevue</v>
          </cell>
          <cell r="C101">
            <v>59949811</v>
          </cell>
          <cell r="D101">
            <v>27291401.280000001</v>
          </cell>
          <cell r="E101">
            <v>32287405.650000002</v>
          </cell>
        </row>
        <row r="102">
          <cell r="A102" t="str">
            <v>17406</v>
          </cell>
          <cell r="B102" t="str">
            <v>Tukwila</v>
          </cell>
          <cell r="C102">
            <v>11149349</v>
          </cell>
          <cell r="D102">
            <v>5019799.4800000004</v>
          </cell>
          <cell r="E102">
            <v>6073497.2999999989</v>
          </cell>
        </row>
        <row r="103">
          <cell r="A103" t="str">
            <v>17407</v>
          </cell>
          <cell r="B103" t="str">
            <v>Riverview</v>
          </cell>
          <cell r="C103">
            <v>8308129.5983869201</v>
          </cell>
          <cell r="D103">
            <v>3900533.23</v>
          </cell>
          <cell r="E103">
            <v>4448266.7699999996</v>
          </cell>
        </row>
        <row r="104">
          <cell r="A104" t="str">
            <v>17408</v>
          </cell>
          <cell r="B104" t="str">
            <v>Auburn</v>
          </cell>
          <cell r="C104">
            <v>38927015.054714426</v>
          </cell>
          <cell r="D104">
            <v>18802967.460000001</v>
          </cell>
          <cell r="E104">
            <v>21314160.069999997</v>
          </cell>
        </row>
        <row r="105">
          <cell r="A105" t="str">
            <v>17409</v>
          </cell>
          <cell r="B105" t="str">
            <v>Tahoma</v>
          </cell>
          <cell r="C105">
            <v>16965899.396214262</v>
          </cell>
          <cell r="D105">
            <v>8027035.4199999999</v>
          </cell>
          <cell r="E105">
            <v>8945981.7699999996</v>
          </cell>
        </row>
        <row r="106">
          <cell r="A106" t="str">
            <v>17410</v>
          </cell>
          <cell r="B106" t="str">
            <v>Snoqualmie Valley</v>
          </cell>
          <cell r="C106">
            <v>16418431.01587134</v>
          </cell>
          <cell r="D106">
            <v>7682815.3499999996</v>
          </cell>
          <cell r="E106">
            <v>8695081.8299999982</v>
          </cell>
        </row>
        <row r="107">
          <cell r="A107" t="str">
            <v>17411</v>
          </cell>
          <cell r="B107" t="str">
            <v>Issaquah</v>
          </cell>
          <cell r="C107">
            <v>46358262.5496452</v>
          </cell>
          <cell r="D107">
            <v>21590680.039999999</v>
          </cell>
          <cell r="E107">
            <v>24677339.240000002</v>
          </cell>
        </row>
        <row r="108">
          <cell r="A108" t="str">
            <v>17412</v>
          </cell>
          <cell r="B108" t="str">
            <v>Shoreline</v>
          </cell>
          <cell r="C108">
            <v>24499999.941647001</v>
          </cell>
          <cell r="D108">
            <v>11267699.710000001</v>
          </cell>
          <cell r="E108">
            <v>13153201.549999999</v>
          </cell>
        </row>
        <row r="109">
          <cell r="A109" t="str">
            <v>17414</v>
          </cell>
          <cell r="B109" t="str">
            <v>Lake Washington</v>
          </cell>
          <cell r="C109">
            <v>64899746.7192498</v>
          </cell>
          <cell r="D109">
            <v>30159986.850000001</v>
          </cell>
          <cell r="E109">
            <v>34649588.460000001</v>
          </cell>
        </row>
        <row r="110">
          <cell r="A110" t="str">
            <v>17415</v>
          </cell>
          <cell r="B110" t="str">
            <v>Kent</v>
          </cell>
          <cell r="C110">
            <v>70950052.150722235</v>
          </cell>
          <cell r="D110">
            <v>33283116.829999998</v>
          </cell>
          <cell r="E110">
            <v>37510919.109999999</v>
          </cell>
        </row>
        <row r="111">
          <cell r="A111" t="str">
            <v>17417</v>
          </cell>
          <cell r="B111" t="str">
            <v>Northshore</v>
          </cell>
          <cell r="C111">
            <v>49499460.198564753</v>
          </cell>
          <cell r="D111">
            <v>23235159.710000001</v>
          </cell>
          <cell r="E111">
            <v>26200018.159999996</v>
          </cell>
        </row>
        <row r="112">
          <cell r="A112" t="str">
            <v>18100</v>
          </cell>
          <cell r="B112" t="str">
            <v>Bremerton</v>
          </cell>
          <cell r="C112">
            <v>11358909.25099328</v>
          </cell>
          <cell r="D112">
            <v>5220543.5999999996</v>
          </cell>
          <cell r="E112">
            <v>6190257.9000000004</v>
          </cell>
        </row>
        <row r="113">
          <cell r="A113" t="str">
            <v>18303</v>
          </cell>
          <cell r="B113" t="str">
            <v>Bainbridge</v>
          </cell>
          <cell r="C113">
            <v>9598536.6912337206</v>
          </cell>
          <cell r="D113">
            <v>4434973.9800000004</v>
          </cell>
          <cell r="E113">
            <v>5198157.62</v>
          </cell>
        </row>
        <row r="114">
          <cell r="A114" t="str">
            <v>18400</v>
          </cell>
          <cell r="B114" t="str">
            <v>North Kitsap</v>
          </cell>
          <cell r="C114">
            <v>16938616.94531022</v>
          </cell>
          <cell r="D114">
            <v>7819659.7800000003</v>
          </cell>
          <cell r="E114">
            <v>9182822.0200000014</v>
          </cell>
        </row>
        <row r="115">
          <cell r="A115" t="str">
            <v>18401</v>
          </cell>
          <cell r="B115" t="str">
            <v>Central Kitsap</v>
          </cell>
          <cell r="C115">
            <v>20770926.53424269</v>
          </cell>
          <cell r="D115">
            <v>9632409.5899999999</v>
          </cell>
          <cell r="E115">
            <v>11161601.189999999</v>
          </cell>
        </row>
        <row r="116">
          <cell r="A116" t="str">
            <v>18402</v>
          </cell>
          <cell r="B116" t="str">
            <v>South Kitsap</v>
          </cell>
          <cell r="C116">
            <v>22626683.437994599</v>
          </cell>
          <cell r="D116">
            <v>10378668.470000001</v>
          </cell>
          <cell r="E116">
            <v>12313274.91</v>
          </cell>
        </row>
        <row r="117">
          <cell r="A117" t="str">
            <v>19007</v>
          </cell>
          <cell r="B117" t="str">
            <v>Damman</v>
          </cell>
          <cell r="C117">
            <v>249894.957291125</v>
          </cell>
          <cell r="D117">
            <v>100070</v>
          </cell>
          <cell r="E117">
            <v>151936.63</v>
          </cell>
        </row>
        <row r="118">
          <cell r="A118" t="str">
            <v>19028</v>
          </cell>
          <cell r="B118" t="str">
            <v>Easton</v>
          </cell>
          <cell r="C118">
            <v>486736.75939512003</v>
          </cell>
          <cell r="D118">
            <v>198067.17</v>
          </cell>
          <cell r="E118">
            <v>304516.65999999997</v>
          </cell>
        </row>
        <row r="119">
          <cell r="A119" t="str">
            <v>19400</v>
          </cell>
          <cell r="B119" t="str">
            <v>Thorp</v>
          </cell>
          <cell r="C119">
            <v>592225.20969103999</v>
          </cell>
          <cell r="D119">
            <v>266195.83</v>
          </cell>
          <cell r="E119">
            <v>346821.34</v>
          </cell>
        </row>
        <row r="120">
          <cell r="A120" t="str">
            <v>19401</v>
          </cell>
          <cell r="B120" t="str">
            <v>Ellensburg</v>
          </cell>
          <cell r="C120">
            <v>7400923.9529654477</v>
          </cell>
          <cell r="D120">
            <v>3240157.44</v>
          </cell>
          <cell r="E120">
            <v>4164256.83</v>
          </cell>
        </row>
        <row r="121">
          <cell r="A121" t="str">
            <v>19403</v>
          </cell>
          <cell r="B121" t="str">
            <v>Kittitas</v>
          </cell>
          <cell r="C121">
            <v>1408322.58309884</v>
          </cell>
          <cell r="D121">
            <v>644619.99</v>
          </cell>
          <cell r="E121">
            <v>751502.22000000009</v>
          </cell>
        </row>
        <row r="122">
          <cell r="A122" t="str">
            <v>19404</v>
          </cell>
          <cell r="B122" t="str">
            <v>Cle Elum-Roslyn</v>
          </cell>
          <cell r="C122">
            <v>2212332.387066768</v>
          </cell>
          <cell r="D122">
            <v>912666.75</v>
          </cell>
          <cell r="E122">
            <v>1387131.16</v>
          </cell>
        </row>
        <row r="123">
          <cell r="A123" t="str">
            <v>20094</v>
          </cell>
          <cell r="B123" t="str">
            <v>Wishram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20203</v>
          </cell>
          <cell r="B124" t="str">
            <v>Bickleton</v>
          </cell>
          <cell r="C124">
            <v>149991.96875373999</v>
          </cell>
          <cell r="D124">
            <v>70693.25</v>
          </cell>
          <cell r="E124">
            <v>79003.169999999984</v>
          </cell>
        </row>
        <row r="125">
          <cell r="A125" t="str">
            <v>20215</v>
          </cell>
          <cell r="B125" t="str">
            <v>Centerville</v>
          </cell>
          <cell r="C125">
            <v>385830</v>
          </cell>
          <cell r="D125">
            <v>175974.76</v>
          </cell>
          <cell r="E125">
            <v>211154.79000000004</v>
          </cell>
        </row>
        <row r="126">
          <cell r="A126" t="str">
            <v>20400</v>
          </cell>
          <cell r="B126" t="str">
            <v>Trout Lake</v>
          </cell>
          <cell r="C126">
            <v>407487.20216125</v>
          </cell>
          <cell r="D126">
            <v>150783.01</v>
          </cell>
          <cell r="E126">
            <v>234719.12999999998</v>
          </cell>
        </row>
        <row r="127">
          <cell r="A127" t="str">
            <v>20401</v>
          </cell>
          <cell r="B127" t="str">
            <v>Glenwood</v>
          </cell>
          <cell r="C127">
            <v>104230.62939944</v>
          </cell>
          <cell r="D127">
            <v>27262.92</v>
          </cell>
          <cell r="E127">
            <v>49033.319999999992</v>
          </cell>
        </row>
        <row r="128">
          <cell r="A128" t="str">
            <v>20402</v>
          </cell>
          <cell r="B128" t="str">
            <v>Klickitat</v>
          </cell>
          <cell r="C128">
            <v>89734.785052949999</v>
          </cell>
          <cell r="D128">
            <v>27612.7</v>
          </cell>
          <cell r="E128">
            <v>58784.259999999995</v>
          </cell>
        </row>
        <row r="129">
          <cell r="A129" t="str">
            <v>20403</v>
          </cell>
          <cell r="B129" t="str">
            <v>Roosevelt</v>
          </cell>
          <cell r="C129">
            <v>60000</v>
          </cell>
          <cell r="D129">
            <v>27456.11</v>
          </cell>
          <cell r="E129">
            <v>32454.31</v>
          </cell>
        </row>
        <row r="130">
          <cell r="A130" t="str">
            <v>20404</v>
          </cell>
          <cell r="B130" t="str">
            <v>Goldendale</v>
          </cell>
          <cell r="C130">
            <v>2577204.2288792999</v>
          </cell>
          <cell r="D130">
            <v>1034043.16</v>
          </cell>
          <cell r="E130">
            <v>1538506.3599999999</v>
          </cell>
        </row>
        <row r="131">
          <cell r="A131" t="str">
            <v>20405</v>
          </cell>
          <cell r="B131" t="str">
            <v>White Salmon</v>
          </cell>
          <cell r="C131">
            <v>2627499.8965238002</v>
          </cell>
          <cell r="D131">
            <v>1064495.29</v>
          </cell>
          <cell r="E131">
            <v>1587032.7199999997</v>
          </cell>
        </row>
        <row r="132">
          <cell r="A132" t="str">
            <v>20406</v>
          </cell>
          <cell r="B132" t="str">
            <v>Lyle</v>
          </cell>
          <cell r="C132">
            <v>743153.80864786997</v>
          </cell>
          <cell r="D132">
            <v>269280.28000000003</v>
          </cell>
          <cell r="E132">
            <v>449388.34000000008</v>
          </cell>
        </row>
        <row r="133">
          <cell r="A133" t="str">
            <v>21014</v>
          </cell>
          <cell r="B133" t="str">
            <v>Napavine</v>
          </cell>
          <cell r="C133">
            <v>920435.74609912001</v>
          </cell>
          <cell r="D133">
            <v>385279.08</v>
          </cell>
          <cell r="E133">
            <v>537704.80999999994</v>
          </cell>
        </row>
        <row r="134">
          <cell r="A134" t="str">
            <v>21036</v>
          </cell>
          <cell r="B134" t="str">
            <v>Evaline</v>
          </cell>
          <cell r="C134">
            <v>188939.53899855999</v>
          </cell>
          <cell r="D134">
            <v>29787.759999999998</v>
          </cell>
          <cell r="E134">
            <v>159643.84000000003</v>
          </cell>
        </row>
        <row r="135">
          <cell r="A135" t="str">
            <v>21206</v>
          </cell>
          <cell r="B135" t="str">
            <v>Mossyrock</v>
          </cell>
          <cell r="C135">
            <v>827438.71266111999</v>
          </cell>
          <cell r="D135">
            <v>338011.15</v>
          </cell>
          <cell r="E135">
            <v>495007.41000000003</v>
          </cell>
        </row>
        <row r="136">
          <cell r="A136" t="str">
            <v>21214</v>
          </cell>
          <cell r="B136" t="str">
            <v>Morton</v>
          </cell>
          <cell r="C136">
            <v>642310.38736269996</v>
          </cell>
          <cell r="D136">
            <v>268520.87</v>
          </cell>
          <cell r="E136">
            <v>388360.83999999997</v>
          </cell>
        </row>
        <row r="137">
          <cell r="A137" t="str">
            <v>21226</v>
          </cell>
          <cell r="B137" t="str">
            <v>Adna</v>
          </cell>
          <cell r="C137">
            <v>656262.14231163997</v>
          </cell>
          <cell r="D137">
            <v>291662.87</v>
          </cell>
          <cell r="E137">
            <v>373815.02999999997</v>
          </cell>
        </row>
        <row r="138">
          <cell r="A138" t="str">
            <v>21232</v>
          </cell>
          <cell r="B138" t="str">
            <v>Winlock</v>
          </cell>
          <cell r="C138">
            <v>781599.85629796004</v>
          </cell>
          <cell r="D138">
            <v>340864.6</v>
          </cell>
          <cell r="E138">
            <v>454246.31999999995</v>
          </cell>
        </row>
        <row r="139">
          <cell r="A139" t="str">
            <v>21234</v>
          </cell>
          <cell r="B139" t="str">
            <v>Boistfort</v>
          </cell>
          <cell r="C139">
            <v>183899.09641453999</v>
          </cell>
          <cell r="D139">
            <v>74879.75</v>
          </cell>
          <cell r="E139">
            <v>111628.51999999999</v>
          </cell>
        </row>
        <row r="140">
          <cell r="A140" t="str">
            <v>21237</v>
          </cell>
          <cell r="B140" t="str">
            <v>Toledo</v>
          </cell>
          <cell r="C140">
            <v>973624.61011967994</v>
          </cell>
          <cell r="D140">
            <v>403419.8</v>
          </cell>
          <cell r="E140">
            <v>574116.87</v>
          </cell>
        </row>
        <row r="141">
          <cell r="A141" t="str">
            <v>21300</v>
          </cell>
          <cell r="B141" t="str">
            <v>Onalaska</v>
          </cell>
          <cell r="C141">
            <v>970274.13254203997</v>
          </cell>
          <cell r="D141">
            <v>394531.25</v>
          </cell>
          <cell r="E141">
            <v>580416.01</v>
          </cell>
        </row>
        <row r="142">
          <cell r="A142" t="str">
            <v>21301</v>
          </cell>
          <cell r="B142" t="str">
            <v>Pe Ell</v>
          </cell>
          <cell r="C142">
            <v>283400.10145180003</v>
          </cell>
          <cell r="D142">
            <v>117786</v>
          </cell>
          <cell r="E142">
            <v>166929.12</v>
          </cell>
        </row>
        <row r="143">
          <cell r="A143" t="str">
            <v>21302</v>
          </cell>
          <cell r="B143" t="str">
            <v>Chehalis</v>
          </cell>
          <cell r="C143">
            <v>4714436.6484009</v>
          </cell>
          <cell r="D143">
            <v>2071245.27</v>
          </cell>
          <cell r="E143">
            <v>2652055.62</v>
          </cell>
        </row>
        <row r="144">
          <cell r="A144" t="str">
            <v>21303</v>
          </cell>
          <cell r="B144" t="str">
            <v>White Pass</v>
          </cell>
          <cell r="C144">
            <v>743214.09784666006</v>
          </cell>
          <cell r="D144">
            <v>302229.11</v>
          </cell>
          <cell r="E144">
            <v>444885.98000000004</v>
          </cell>
        </row>
        <row r="145">
          <cell r="A145" t="str">
            <v>21401</v>
          </cell>
          <cell r="B145" t="str">
            <v>Centralia</v>
          </cell>
          <cell r="C145">
            <v>5568046.5779056</v>
          </cell>
          <cell r="D145">
            <v>2460035.69</v>
          </cell>
          <cell r="E145">
            <v>3112540.9</v>
          </cell>
        </row>
        <row r="146">
          <cell r="A146" t="str">
            <v>22008</v>
          </cell>
          <cell r="B146" t="str">
            <v>Sprague</v>
          </cell>
          <cell r="C146">
            <v>285000</v>
          </cell>
          <cell r="D146">
            <v>112716.97</v>
          </cell>
          <cell r="E146">
            <v>173120.06000000003</v>
          </cell>
        </row>
        <row r="147">
          <cell r="A147" t="str">
            <v>22009</v>
          </cell>
          <cell r="B147" t="str">
            <v>Reardan</v>
          </cell>
          <cell r="C147">
            <v>1313402.4022673201</v>
          </cell>
          <cell r="D147">
            <v>540381.94999999995</v>
          </cell>
          <cell r="E147">
            <v>773928.82</v>
          </cell>
        </row>
        <row r="148">
          <cell r="A148" t="str">
            <v>22017</v>
          </cell>
          <cell r="B148" t="str">
            <v>Almira</v>
          </cell>
          <cell r="C148">
            <v>205000</v>
          </cell>
          <cell r="D148">
            <v>70967.48</v>
          </cell>
          <cell r="E148">
            <v>134386.77999999997</v>
          </cell>
        </row>
        <row r="149">
          <cell r="A149" t="str">
            <v>22073</v>
          </cell>
          <cell r="B149" t="str">
            <v>Creston</v>
          </cell>
          <cell r="C149">
            <v>422000</v>
          </cell>
          <cell r="D149">
            <v>155208.31</v>
          </cell>
          <cell r="E149">
            <v>265751.86</v>
          </cell>
        </row>
        <row r="150">
          <cell r="A150" t="str">
            <v>22105</v>
          </cell>
          <cell r="B150" t="str">
            <v>Odessa</v>
          </cell>
          <cell r="C150">
            <v>698000</v>
          </cell>
          <cell r="D150">
            <v>275032.87</v>
          </cell>
          <cell r="E150">
            <v>419872.4</v>
          </cell>
        </row>
        <row r="151">
          <cell r="A151" t="str">
            <v>22200</v>
          </cell>
          <cell r="B151" t="str">
            <v>Wilbur</v>
          </cell>
          <cell r="C151">
            <v>682000</v>
          </cell>
          <cell r="D151">
            <v>269825.68</v>
          </cell>
          <cell r="E151">
            <v>422906.62</v>
          </cell>
        </row>
        <row r="152">
          <cell r="A152" t="str">
            <v>22204</v>
          </cell>
          <cell r="B152" t="str">
            <v>Harrington</v>
          </cell>
          <cell r="C152">
            <v>535000</v>
          </cell>
          <cell r="D152">
            <v>228502.1</v>
          </cell>
          <cell r="E152">
            <v>308728</v>
          </cell>
        </row>
        <row r="153">
          <cell r="A153" t="str">
            <v>22207</v>
          </cell>
          <cell r="B153" t="str">
            <v>Davenport</v>
          </cell>
          <cell r="C153">
            <v>1046000</v>
          </cell>
          <cell r="D153">
            <v>443171.45</v>
          </cell>
          <cell r="E153">
            <v>622448.6399999999</v>
          </cell>
        </row>
        <row r="154">
          <cell r="A154" t="str">
            <v>23042</v>
          </cell>
          <cell r="B154" t="str">
            <v>Southside</v>
          </cell>
          <cell r="C154">
            <v>666438.11245790997</v>
          </cell>
          <cell r="D154">
            <v>287243.25</v>
          </cell>
          <cell r="E154">
            <v>361903.99</v>
          </cell>
        </row>
        <row r="155">
          <cell r="A155" t="str">
            <v>23054</v>
          </cell>
          <cell r="B155" t="str">
            <v>Grapeview</v>
          </cell>
          <cell r="C155">
            <v>690109.08679056005</v>
          </cell>
          <cell r="D155">
            <v>287202.55</v>
          </cell>
          <cell r="E155">
            <v>389947.86999999994</v>
          </cell>
        </row>
        <row r="156">
          <cell r="A156" t="str">
            <v>23309</v>
          </cell>
          <cell r="B156" t="str">
            <v>Shelton</v>
          </cell>
          <cell r="C156">
            <v>7141967.8841749001</v>
          </cell>
          <cell r="D156">
            <v>3099527.29</v>
          </cell>
          <cell r="E156">
            <v>4060813.6199999996</v>
          </cell>
        </row>
        <row r="157">
          <cell r="A157" t="str">
            <v>23311</v>
          </cell>
          <cell r="B157" t="str">
            <v>Mary M. Knight</v>
          </cell>
          <cell r="C157">
            <v>594167.64738054003</v>
          </cell>
          <cell r="D157">
            <v>210483.28</v>
          </cell>
          <cell r="E157">
            <v>323212.28000000003</v>
          </cell>
        </row>
        <row r="158">
          <cell r="A158" t="str">
            <v>23402</v>
          </cell>
          <cell r="B158" t="str">
            <v>Pioneer</v>
          </cell>
          <cell r="C158">
            <v>2878126.8484126702</v>
          </cell>
          <cell r="D158">
            <v>1203485.5900000001</v>
          </cell>
          <cell r="E158">
            <v>1651960.31</v>
          </cell>
        </row>
        <row r="159">
          <cell r="A159" t="str">
            <v>23403</v>
          </cell>
          <cell r="B159" t="str">
            <v>North Mason</v>
          </cell>
          <cell r="C159">
            <v>4618710.9478029404</v>
          </cell>
          <cell r="D159">
            <v>1903556.39</v>
          </cell>
          <cell r="E159">
            <v>2617519.5200000005</v>
          </cell>
        </row>
        <row r="160">
          <cell r="A160" t="str">
            <v>23404</v>
          </cell>
          <cell r="B160" t="str">
            <v>Hood Canal</v>
          </cell>
          <cell r="C160">
            <v>1571257.1498628999</v>
          </cell>
          <cell r="D160">
            <v>598924.44999999995</v>
          </cell>
          <cell r="E160">
            <v>939577.1399999999</v>
          </cell>
        </row>
        <row r="161">
          <cell r="A161" t="str">
            <v>24014</v>
          </cell>
          <cell r="B161" t="str">
            <v>Nespelem</v>
          </cell>
          <cell r="C161">
            <v>33592.380984000003</v>
          </cell>
          <cell r="D161">
            <v>12608.26</v>
          </cell>
          <cell r="E161">
            <v>20773.25</v>
          </cell>
        </row>
        <row r="162">
          <cell r="A162" t="str">
            <v>24019</v>
          </cell>
          <cell r="B162" t="str">
            <v>Omak</v>
          </cell>
          <cell r="C162">
            <v>2143726.4385410799</v>
          </cell>
          <cell r="D162">
            <v>812576</v>
          </cell>
          <cell r="E162">
            <v>1345356.03</v>
          </cell>
        </row>
        <row r="163">
          <cell r="A163" t="str">
            <v>24105</v>
          </cell>
          <cell r="B163" t="str">
            <v>Okanogan</v>
          </cell>
          <cell r="C163">
            <v>916830.63696375</v>
          </cell>
          <cell r="D163">
            <v>346584.48</v>
          </cell>
          <cell r="E163">
            <v>573428.38</v>
          </cell>
        </row>
        <row r="164">
          <cell r="A164" t="str">
            <v>24111</v>
          </cell>
          <cell r="B164" t="str">
            <v>Brewster</v>
          </cell>
          <cell r="C164">
            <v>1054476.72743</v>
          </cell>
          <cell r="D164">
            <v>409862.01</v>
          </cell>
          <cell r="E164">
            <v>645096.44999999995</v>
          </cell>
        </row>
        <row r="165">
          <cell r="A165" t="str">
            <v>24122</v>
          </cell>
          <cell r="B165" t="str">
            <v>Pateros</v>
          </cell>
          <cell r="C165">
            <v>661299.56077813997</v>
          </cell>
          <cell r="D165">
            <v>250667.89</v>
          </cell>
          <cell r="E165">
            <v>412669.16</v>
          </cell>
        </row>
        <row r="166">
          <cell r="A166" t="str">
            <v>24350</v>
          </cell>
          <cell r="B166" t="str">
            <v>Methow Valley</v>
          </cell>
          <cell r="C166">
            <v>1744589.3751083801</v>
          </cell>
          <cell r="D166">
            <v>655051.63</v>
          </cell>
          <cell r="E166">
            <v>1082411.42</v>
          </cell>
        </row>
        <row r="167">
          <cell r="A167" t="str">
            <v>24404</v>
          </cell>
          <cell r="B167" t="str">
            <v>Tonasket</v>
          </cell>
          <cell r="C167">
            <v>1619874.11812138</v>
          </cell>
          <cell r="D167">
            <v>609145.73</v>
          </cell>
          <cell r="E167">
            <v>1005207.86</v>
          </cell>
        </row>
        <row r="168">
          <cell r="A168" t="str">
            <v>24410</v>
          </cell>
          <cell r="B168" t="str">
            <v>Oroville</v>
          </cell>
          <cell r="C168">
            <v>1494573.7040826799</v>
          </cell>
          <cell r="D168">
            <v>562019.54</v>
          </cell>
          <cell r="E168">
            <v>929897.63000000012</v>
          </cell>
        </row>
        <row r="169">
          <cell r="A169" t="str">
            <v>25101</v>
          </cell>
          <cell r="B169" t="str">
            <v>Ocean Beach</v>
          </cell>
          <cell r="C169">
            <v>2908202.6909451899</v>
          </cell>
          <cell r="D169">
            <v>1063566.99</v>
          </cell>
          <cell r="E169">
            <v>1813939.3</v>
          </cell>
        </row>
        <row r="170">
          <cell r="A170" t="str">
            <v>25116</v>
          </cell>
          <cell r="B170" t="str">
            <v>Raymond</v>
          </cell>
          <cell r="C170">
            <v>767911.90740080003</v>
          </cell>
          <cell r="D170">
            <v>307709.03000000003</v>
          </cell>
          <cell r="E170">
            <v>448302.78</v>
          </cell>
        </row>
        <row r="171">
          <cell r="A171" t="str">
            <v>25118</v>
          </cell>
          <cell r="B171" t="str">
            <v>South Bend</v>
          </cell>
          <cell r="C171">
            <v>583200.02726350003</v>
          </cell>
          <cell r="D171">
            <v>219708.26</v>
          </cell>
          <cell r="E171">
            <v>370523.97</v>
          </cell>
        </row>
        <row r="172">
          <cell r="A172" t="str">
            <v>25155</v>
          </cell>
          <cell r="B172" t="str">
            <v>Naselle-Grays River</v>
          </cell>
          <cell r="C172">
            <v>523862.15932352003</v>
          </cell>
          <cell r="D172">
            <v>195121.12</v>
          </cell>
          <cell r="E172">
            <v>344410.24</v>
          </cell>
        </row>
        <row r="173">
          <cell r="A173" t="str">
            <v>25160</v>
          </cell>
          <cell r="B173" t="str">
            <v>Willapa Valley</v>
          </cell>
          <cell r="C173">
            <v>493180.17310317</v>
          </cell>
          <cell r="D173">
            <v>194835</v>
          </cell>
          <cell r="E173">
            <v>292798.06999999995</v>
          </cell>
        </row>
        <row r="174">
          <cell r="A174" t="str">
            <v>25200</v>
          </cell>
          <cell r="B174" t="str">
            <v>North River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26056</v>
          </cell>
          <cell r="B175" t="str">
            <v>Newport</v>
          </cell>
          <cell r="C175">
            <v>1632200.8180724101</v>
          </cell>
          <cell r="D175">
            <v>648155.17000000004</v>
          </cell>
          <cell r="E175">
            <v>985347.19000000006</v>
          </cell>
        </row>
        <row r="176">
          <cell r="A176" t="str">
            <v>26059</v>
          </cell>
          <cell r="B176" t="str">
            <v>Cusick</v>
          </cell>
          <cell r="C176">
            <v>369265.07263920002</v>
          </cell>
          <cell r="D176">
            <v>148884.14000000001</v>
          </cell>
          <cell r="E176">
            <v>219248.44</v>
          </cell>
        </row>
        <row r="177">
          <cell r="A177" t="str">
            <v>26070</v>
          </cell>
          <cell r="B177" t="str">
            <v>Selkirk</v>
          </cell>
          <cell r="C177">
            <v>514705.42703182</v>
          </cell>
          <cell r="D177">
            <v>187623.94</v>
          </cell>
          <cell r="E177">
            <v>326495.32</v>
          </cell>
        </row>
        <row r="178">
          <cell r="A178" t="str">
            <v>27001</v>
          </cell>
          <cell r="B178" t="str">
            <v>Steilacoom Hist.</v>
          </cell>
          <cell r="C178">
            <v>7124554.8529594801</v>
          </cell>
          <cell r="D178">
            <v>3255451.11</v>
          </cell>
          <cell r="E178">
            <v>3978672.89</v>
          </cell>
        </row>
        <row r="179">
          <cell r="A179" t="str">
            <v>27003</v>
          </cell>
          <cell r="B179" t="str">
            <v>Puyallup</v>
          </cell>
          <cell r="C179">
            <v>50997564.55359225</v>
          </cell>
          <cell r="D179">
            <v>23534204.77</v>
          </cell>
          <cell r="E179">
            <v>27660206.860000003</v>
          </cell>
        </row>
        <row r="180">
          <cell r="A180" t="str">
            <v>27010</v>
          </cell>
          <cell r="B180" t="str">
            <v>Tacoma</v>
          </cell>
          <cell r="C180">
            <v>86000000</v>
          </cell>
          <cell r="D180">
            <v>39437979.32</v>
          </cell>
          <cell r="E180">
            <v>46319262.439999998</v>
          </cell>
        </row>
        <row r="181">
          <cell r="A181" t="str">
            <v>27019</v>
          </cell>
          <cell r="B181" t="str">
            <v>Carbonado</v>
          </cell>
          <cell r="C181">
            <v>465358.68040000001</v>
          </cell>
          <cell r="D181">
            <v>202009.88</v>
          </cell>
          <cell r="E181">
            <v>258506.87999999998</v>
          </cell>
        </row>
        <row r="182">
          <cell r="A182" t="str">
            <v>27083</v>
          </cell>
          <cell r="B182" t="str">
            <v>University Place</v>
          </cell>
          <cell r="C182">
            <v>11996439.54324148</v>
          </cell>
          <cell r="D182">
            <v>5576551.2400000002</v>
          </cell>
          <cell r="E182">
            <v>6325708.7799999993</v>
          </cell>
        </row>
        <row r="183">
          <cell r="A183" t="str">
            <v>27320</v>
          </cell>
          <cell r="B183" t="str">
            <v>Sumner</v>
          </cell>
          <cell r="C183">
            <v>20996605.170908939</v>
          </cell>
          <cell r="D183">
            <v>9889131.2200000007</v>
          </cell>
          <cell r="E183">
            <v>11771441.32</v>
          </cell>
        </row>
        <row r="184">
          <cell r="A184" t="str">
            <v>27343</v>
          </cell>
          <cell r="B184" t="str">
            <v>Dieringer</v>
          </cell>
          <cell r="C184">
            <v>5649210.0289677503</v>
          </cell>
          <cell r="D184">
            <v>2672366.86</v>
          </cell>
          <cell r="E184">
            <v>2981350.37</v>
          </cell>
        </row>
        <row r="185">
          <cell r="A185" t="str">
            <v>27344</v>
          </cell>
          <cell r="B185" t="str">
            <v>Orting</v>
          </cell>
          <cell r="C185">
            <v>4207241.1581093203</v>
          </cell>
          <cell r="D185">
            <v>1955150.17</v>
          </cell>
          <cell r="E185">
            <v>2307431.5</v>
          </cell>
        </row>
        <row r="186">
          <cell r="A186" t="str">
            <v>27400</v>
          </cell>
          <cell r="B186" t="str">
            <v>Clover Park</v>
          </cell>
          <cell r="C186">
            <v>21195963.923635639</v>
          </cell>
          <cell r="D186">
            <v>9585037.6500000004</v>
          </cell>
          <cell r="E186">
            <v>11558334.239999998</v>
          </cell>
        </row>
        <row r="187">
          <cell r="A187" t="str">
            <v>27401</v>
          </cell>
          <cell r="B187" t="str">
            <v>Peninsula</v>
          </cell>
          <cell r="C187">
            <v>23310515.827082548</v>
          </cell>
          <cell r="D187">
            <v>10529991.91</v>
          </cell>
          <cell r="E187">
            <v>12773327.850000001</v>
          </cell>
        </row>
        <row r="188">
          <cell r="A188" t="str">
            <v>27402</v>
          </cell>
          <cell r="B188" t="str">
            <v>Franklin Pierce</v>
          </cell>
          <cell r="C188">
            <v>17373449.7025856</v>
          </cell>
          <cell r="D188">
            <v>7934432.9400000004</v>
          </cell>
          <cell r="E188">
            <v>9380312.0999999996</v>
          </cell>
        </row>
        <row r="189">
          <cell r="A189" t="str">
            <v>27403</v>
          </cell>
          <cell r="B189" t="str">
            <v>Bethel</v>
          </cell>
          <cell r="C189">
            <v>41859101.207044907</v>
          </cell>
          <cell r="D189">
            <v>19397430.719999999</v>
          </cell>
          <cell r="E189">
            <v>22572933.700000003</v>
          </cell>
        </row>
        <row r="190">
          <cell r="A190" t="str">
            <v>27404</v>
          </cell>
          <cell r="B190" t="str">
            <v>Eatonville</v>
          </cell>
          <cell r="C190">
            <v>4472088.2896704003</v>
          </cell>
          <cell r="D190">
            <v>1921689.61</v>
          </cell>
          <cell r="E190">
            <v>2562037.3899999997</v>
          </cell>
        </row>
        <row r="191">
          <cell r="A191" t="str">
            <v>27416</v>
          </cell>
          <cell r="B191" t="str">
            <v>White River</v>
          </cell>
          <cell r="C191">
            <v>8649074.4974795394</v>
          </cell>
          <cell r="D191">
            <v>3973585.02</v>
          </cell>
          <cell r="E191">
            <v>4695533.4600000009</v>
          </cell>
        </row>
        <row r="192">
          <cell r="A192" t="str">
            <v>27417</v>
          </cell>
          <cell r="B192" t="str">
            <v>Fife</v>
          </cell>
          <cell r="C192">
            <v>9299982.9341956005</v>
          </cell>
          <cell r="D192">
            <v>4243406.5999999996</v>
          </cell>
          <cell r="E192">
            <v>5057465.37</v>
          </cell>
        </row>
        <row r="193">
          <cell r="A193" t="str">
            <v>28010</v>
          </cell>
          <cell r="B193" t="str">
            <v>Shaw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28137</v>
          </cell>
          <cell r="B194" t="str">
            <v>Orcas</v>
          </cell>
          <cell r="C194">
            <v>1988868.26584555</v>
          </cell>
          <cell r="D194">
            <v>745367.13</v>
          </cell>
          <cell r="E194">
            <v>1247975.1499999999</v>
          </cell>
        </row>
        <row r="195">
          <cell r="A195" t="str">
            <v>28144</v>
          </cell>
          <cell r="B195" t="str">
            <v>Lopez</v>
          </cell>
          <cell r="C195">
            <v>895901.73407490004</v>
          </cell>
          <cell r="D195">
            <v>337614.24</v>
          </cell>
          <cell r="E195">
            <v>555396.34000000008</v>
          </cell>
        </row>
        <row r="196">
          <cell r="A196" t="str">
            <v>28149</v>
          </cell>
          <cell r="B196" t="str">
            <v>San Juan</v>
          </cell>
          <cell r="C196">
            <v>2088880.7110131599</v>
          </cell>
          <cell r="D196">
            <v>827359.87</v>
          </cell>
          <cell r="E196">
            <v>1271388.42</v>
          </cell>
        </row>
        <row r="197">
          <cell r="A197" t="str">
            <v>29011</v>
          </cell>
          <cell r="B197" t="str">
            <v>Concrete</v>
          </cell>
          <cell r="C197">
            <v>1471522.0771512361</v>
          </cell>
          <cell r="D197">
            <v>641797.91</v>
          </cell>
          <cell r="E197">
            <v>810529.50000000012</v>
          </cell>
        </row>
        <row r="198">
          <cell r="A198" t="str">
            <v>29100</v>
          </cell>
          <cell r="B198" t="str">
            <v>Burlington-Edison</v>
          </cell>
          <cell r="C198">
            <v>9492320.1240607295</v>
          </cell>
          <cell r="D198">
            <v>4365831.29</v>
          </cell>
          <cell r="E198">
            <v>5123621.4800000004</v>
          </cell>
        </row>
        <row r="199">
          <cell r="A199" t="str">
            <v>29101</v>
          </cell>
          <cell r="B199" t="str">
            <v>Sedro-Woolley</v>
          </cell>
          <cell r="C199">
            <v>9767235.7430771701</v>
          </cell>
          <cell r="D199">
            <v>4492017.93</v>
          </cell>
          <cell r="E199">
            <v>5275987.24</v>
          </cell>
        </row>
        <row r="200">
          <cell r="A200" t="str">
            <v>29103</v>
          </cell>
          <cell r="B200" t="str">
            <v>Anacortes</v>
          </cell>
          <cell r="C200">
            <v>8094654.97794904</v>
          </cell>
          <cell r="D200">
            <v>3707773.38</v>
          </cell>
          <cell r="E200">
            <v>4360912.68</v>
          </cell>
        </row>
        <row r="201">
          <cell r="A201" t="str">
            <v>29311</v>
          </cell>
          <cell r="B201" t="str">
            <v>La Conner</v>
          </cell>
          <cell r="C201">
            <v>1344547.2282344</v>
          </cell>
          <cell r="D201">
            <v>622138.98</v>
          </cell>
          <cell r="E201">
            <v>728633.77999999991</v>
          </cell>
        </row>
        <row r="202">
          <cell r="A202" t="str">
            <v>29317</v>
          </cell>
          <cell r="B202" t="str">
            <v>Conway</v>
          </cell>
          <cell r="C202">
            <v>1391780.3014100001</v>
          </cell>
          <cell r="D202">
            <v>639729.1</v>
          </cell>
          <cell r="E202">
            <v>755033.19</v>
          </cell>
        </row>
        <row r="203">
          <cell r="A203" t="str">
            <v>29320</v>
          </cell>
          <cell r="B203" t="str">
            <v>Mount Vernon</v>
          </cell>
          <cell r="C203">
            <v>14128070.62072096</v>
          </cell>
          <cell r="D203">
            <v>6598432.5199999996</v>
          </cell>
          <cell r="E203">
            <v>7461035.5499999989</v>
          </cell>
        </row>
        <row r="204">
          <cell r="A204" t="str">
            <v>30002</v>
          </cell>
          <cell r="B204" t="str">
            <v>Skamania</v>
          </cell>
          <cell r="C204">
            <v>155945.1313518</v>
          </cell>
          <cell r="D204">
            <v>65748.149999999994</v>
          </cell>
          <cell r="E204">
            <v>98220.169999999984</v>
          </cell>
        </row>
        <row r="205">
          <cell r="A205" t="str">
            <v>30029</v>
          </cell>
          <cell r="B205" t="str">
            <v>Mount Pleasant</v>
          </cell>
          <cell r="C205">
            <v>154554.15369256001</v>
          </cell>
          <cell r="D205">
            <v>59567.29</v>
          </cell>
          <cell r="E205">
            <v>93058.12999999999</v>
          </cell>
        </row>
        <row r="206">
          <cell r="A206" t="str">
            <v>30031</v>
          </cell>
          <cell r="B206" t="str">
            <v>Mill A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30303</v>
          </cell>
          <cell r="B207" t="str">
            <v>Stevenson-Carson</v>
          </cell>
          <cell r="C207">
            <v>755276.39547550003</v>
          </cell>
          <cell r="D207">
            <v>308307.21999999997</v>
          </cell>
          <cell r="E207">
            <v>472291.35999999993</v>
          </cell>
        </row>
        <row r="208">
          <cell r="A208" t="str">
            <v>31002</v>
          </cell>
          <cell r="B208" t="str">
            <v>Everett</v>
          </cell>
          <cell r="C208">
            <v>48999994.785364509</v>
          </cell>
          <cell r="D208">
            <v>23188790.969999999</v>
          </cell>
          <cell r="E208">
            <v>26250939.300000004</v>
          </cell>
        </row>
        <row r="209">
          <cell r="A209" t="str">
            <v>31004</v>
          </cell>
          <cell r="B209" t="str">
            <v>Lake Stevens</v>
          </cell>
          <cell r="C209">
            <v>13124744.431154801</v>
          </cell>
          <cell r="D209">
            <v>6227462.21</v>
          </cell>
          <cell r="E209">
            <v>6909216.2500000009</v>
          </cell>
        </row>
        <row r="210">
          <cell r="A210" t="str">
            <v>31006</v>
          </cell>
          <cell r="B210" t="str">
            <v>Mukilteo</v>
          </cell>
          <cell r="C210">
            <v>42199999.99440264</v>
          </cell>
          <cell r="D210">
            <v>19568466.329999998</v>
          </cell>
          <cell r="E210">
            <v>22551961.420000002</v>
          </cell>
        </row>
        <row r="211">
          <cell r="A211" t="str">
            <v>31015</v>
          </cell>
          <cell r="B211" t="str">
            <v>Edmonds</v>
          </cell>
          <cell r="C211">
            <v>56084626</v>
          </cell>
          <cell r="D211">
            <v>25988950.75</v>
          </cell>
          <cell r="E211">
            <v>29972304.799999997</v>
          </cell>
        </row>
        <row r="212">
          <cell r="A212" t="str">
            <v>31016</v>
          </cell>
          <cell r="B212" t="str">
            <v>Arlington</v>
          </cell>
          <cell r="C212">
            <v>12574554.87071728</v>
          </cell>
          <cell r="D212">
            <v>5736413.9000000004</v>
          </cell>
          <cell r="E212">
            <v>6781262.669999999</v>
          </cell>
        </row>
        <row r="213">
          <cell r="A213" t="str">
            <v>31025</v>
          </cell>
          <cell r="B213" t="str">
            <v>Marysville</v>
          </cell>
          <cell r="C213">
            <v>25898029.154187251</v>
          </cell>
          <cell r="D213">
            <v>12087169.369999999</v>
          </cell>
          <cell r="E213">
            <v>13858525.140000001</v>
          </cell>
        </row>
        <row r="214">
          <cell r="A214" t="str">
            <v>31063</v>
          </cell>
          <cell r="B214" t="str">
            <v>Index</v>
          </cell>
          <cell r="C214">
            <v>169581.01860454</v>
          </cell>
          <cell r="D214">
            <v>69769.179999999993</v>
          </cell>
          <cell r="E214">
            <v>110129</v>
          </cell>
        </row>
        <row r="215">
          <cell r="A215" t="str">
            <v>31103</v>
          </cell>
          <cell r="B215" t="str">
            <v>Monroe</v>
          </cell>
          <cell r="C215">
            <v>15992550.12948126</v>
          </cell>
          <cell r="D215">
            <v>7434449.3099999996</v>
          </cell>
          <cell r="E215">
            <v>8539560.7800000012</v>
          </cell>
        </row>
        <row r="216">
          <cell r="A216" t="str">
            <v>31201</v>
          </cell>
          <cell r="B216" t="str">
            <v>Snohomish</v>
          </cell>
          <cell r="C216">
            <v>24096845.006603591</v>
          </cell>
          <cell r="D216">
            <v>11334920.640000001</v>
          </cell>
          <cell r="E216">
            <v>12663952.750000002</v>
          </cell>
        </row>
        <row r="217">
          <cell r="A217" t="str">
            <v>31306</v>
          </cell>
          <cell r="B217" t="str">
            <v>Lakewood</v>
          </cell>
          <cell r="C217">
            <v>6167818.9663918205</v>
          </cell>
          <cell r="D217">
            <v>2840800.21</v>
          </cell>
          <cell r="E217">
            <v>3226783.5</v>
          </cell>
        </row>
        <row r="218">
          <cell r="A218" t="str">
            <v>31311</v>
          </cell>
          <cell r="B218" t="str">
            <v>Sultan</v>
          </cell>
          <cell r="C218">
            <v>4361989.5235552499</v>
          </cell>
          <cell r="D218">
            <v>1944792.78</v>
          </cell>
          <cell r="E218">
            <v>2429937.27</v>
          </cell>
        </row>
        <row r="219">
          <cell r="A219" t="str">
            <v>31330</v>
          </cell>
          <cell r="B219" t="str">
            <v>Darrington</v>
          </cell>
          <cell r="C219">
            <v>1058036.59395544</v>
          </cell>
          <cell r="D219">
            <v>456909.59</v>
          </cell>
          <cell r="E219">
            <v>599621.55000000005</v>
          </cell>
        </row>
        <row r="220">
          <cell r="A220" t="str">
            <v>31332</v>
          </cell>
          <cell r="B220" t="str">
            <v>Granite Falls</v>
          </cell>
          <cell r="C220">
            <v>4369396.1539539201</v>
          </cell>
          <cell r="D220">
            <v>2032611.09</v>
          </cell>
          <cell r="E220">
            <v>2346436.5500000003</v>
          </cell>
        </row>
        <row r="221">
          <cell r="A221" t="str">
            <v>31401</v>
          </cell>
          <cell r="B221" t="str">
            <v>Stanwood-Camano</v>
          </cell>
          <cell r="C221">
            <v>11179938.004696781</v>
          </cell>
          <cell r="D221">
            <v>5017491.09</v>
          </cell>
          <cell r="E221">
            <v>6191402.0399999991</v>
          </cell>
        </row>
        <row r="222">
          <cell r="A222" t="str">
            <v>32081</v>
          </cell>
          <cell r="B222" t="str">
            <v>Spokane</v>
          </cell>
          <cell r="C222">
            <v>65499527.49103339</v>
          </cell>
          <cell r="D222">
            <v>28740686.59</v>
          </cell>
          <cell r="E222">
            <v>36370751.239999995</v>
          </cell>
        </row>
        <row r="223">
          <cell r="A223" t="str">
            <v>32123</v>
          </cell>
          <cell r="B223" t="str">
            <v>Orchard Prairie</v>
          </cell>
          <cell r="C223">
            <v>104979.92380554001</v>
          </cell>
          <cell r="D223">
            <v>44945.97</v>
          </cell>
          <cell r="E223">
            <v>58790.96</v>
          </cell>
        </row>
        <row r="224">
          <cell r="A224" t="str">
            <v>32312</v>
          </cell>
          <cell r="B224" t="str">
            <v>Great Northern</v>
          </cell>
          <cell r="C224">
            <v>188910.6164384</v>
          </cell>
          <cell r="D224">
            <v>74478.820000000007</v>
          </cell>
          <cell r="E224">
            <v>113015.60999999999</v>
          </cell>
        </row>
        <row r="225">
          <cell r="A225" t="str">
            <v>32325</v>
          </cell>
          <cell r="B225" t="str">
            <v>Nine Mile Falls</v>
          </cell>
          <cell r="C225">
            <v>2875726.8821385</v>
          </cell>
          <cell r="D225">
            <v>1272651.4099999999</v>
          </cell>
          <cell r="E225">
            <v>1612407.2100000002</v>
          </cell>
        </row>
        <row r="226">
          <cell r="A226" t="str">
            <v>32326</v>
          </cell>
          <cell r="B226" t="str">
            <v>Medical Lake</v>
          </cell>
          <cell r="C226">
            <v>1175494.33621808</v>
          </cell>
          <cell r="D226">
            <v>496240.18</v>
          </cell>
          <cell r="E226">
            <v>671046.07000000007</v>
          </cell>
        </row>
        <row r="227">
          <cell r="A227" t="str">
            <v>32354</v>
          </cell>
          <cell r="B227" t="str">
            <v>Mead</v>
          </cell>
          <cell r="C227">
            <v>20779889.065547071</v>
          </cell>
          <cell r="D227">
            <v>9295254.1099999994</v>
          </cell>
          <cell r="E227">
            <v>11377599.180000002</v>
          </cell>
        </row>
        <row r="228">
          <cell r="A228" t="str">
            <v>32356</v>
          </cell>
          <cell r="B228" t="str">
            <v>Central Valley</v>
          </cell>
          <cell r="C228">
            <v>24802407.221689802</v>
          </cell>
          <cell r="D228">
            <v>11052956.109999999</v>
          </cell>
          <cell r="E228">
            <v>13633838.869999999</v>
          </cell>
        </row>
        <row r="229">
          <cell r="A229" t="str">
            <v>32358</v>
          </cell>
          <cell r="B229" t="str">
            <v>Freeman</v>
          </cell>
          <cell r="C229">
            <v>1542325.85649465</v>
          </cell>
          <cell r="D229">
            <v>679893.02</v>
          </cell>
          <cell r="E229">
            <v>865329.97</v>
          </cell>
        </row>
        <row r="230">
          <cell r="A230" t="str">
            <v>32360</v>
          </cell>
          <cell r="B230" t="str">
            <v>Cheney</v>
          </cell>
          <cell r="C230">
            <v>9297900.1957042795</v>
          </cell>
          <cell r="D230">
            <v>4026609.51</v>
          </cell>
          <cell r="E230">
            <v>5241052.9799999995</v>
          </cell>
        </row>
        <row r="231">
          <cell r="A231" t="str">
            <v>32361</v>
          </cell>
          <cell r="B231" t="str">
            <v>East Valley</v>
          </cell>
          <cell r="C231">
            <v>10554836.53347588</v>
          </cell>
          <cell r="D231">
            <v>4772033.88</v>
          </cell>
          <cell r="E231">
            <v>5787616</v>
          </cell>
        </row>
        <row r="232">
          <cell r="A232" t="str">
            <v>32362</v>
          </cell>
          <cell r="B232" t="str">
            <v>Liberty</v>
          </cell>
          <cell r="C232">
            <v>1428461.0066072</v>
          </cell>
          <cell r="D232">
            <v>581378.98</v>
          </cell>
          <cell r="E232">
            <v>842859.75000000012</v>
          </cell>
        </row>
        <row r="233">
          <cell r="A233" t="str">
            <v>32363</v>
          </cell>
          <cell r="B233" t="str">
            <v>West Valley</v>
          </cell>
          <cell r="C233">
            <v>8049770.6466818601</v>
          </cell>
          <cell r="D233">
            <v>3525534.63</v>
          </cell>
          <cell r="E233">
            <v>4492107.0199999996</v>
          </cell>
        </row>
        <row r="234">
          <cell r="A234" t="str">
            <v>32414</v>
          </cell>
          <cell r="B234" t="str">
            <v>Deer Park</v>
          </cell>
          <cell r="C234">
            <v>2112875.3100203602</v>
          </cell>
          <cell r="D234">
            <v>886305.12</v>
          </cell>
          <cell r="E234">
            <v>1245042.2999999998</v>
          </cell>
        </row>
        <row r="235">
          <cell r="A235" t="str">
            <v>32416</v>
          </cell>
          <cell r="B235" t="str">
            <v>Riverside</v>
          </cell>
          <cell r="C235">
            <v>2895318.5383021599</v>
          </cell>
          <cell r="D235">
            <v>1191242.08</v>
          </cell>
          <cell r="E235">
            <v>1696262.6400000001</v>
          </cell>
        </row>
        <row r="236">
          <cell r="A236" t="str">
            <v>33030</v>
          </cell>
          <cell r="B236" t="str">
            <v>Onion Creek</v>
          </cell>
          <cell r="C236">
            <v>53130.158344149997</v>
          </cell>
          <cell r="D236">
            <v>20619.73</v>
          </cell>
          <cell r="E236">
            <v>35356.17</v>
          </cell>
        </row>
        <row r="237">
          <cell r="A237" t="str">
            <v>33036</v>
          </cell>
          <cell r="B237" t="str">
            <v>Chewelah</v>
          </cell>
          <cell r="C237">
            <v>1023493.25932346</v>
          </cell>
          <cell r="D237">
            <v>389283.37</v>
          </cell>
          <cell r="E237">
            <v>639374.47</v>
          </cell>
        </row>
        <row r="238">
          <cell r="A238" t="str">
            <v>33049</v>
          </cell>
          <cell r="B238" t="str">
            <v>Wellpinit</v>
          </cell>
          <cell r="C238">
            <v>34641.296033719998</v>
          </cell>
          <cell r="D238">
            <v>16185.69</v>
          </cell>
          <cell r="E238">
            <v>18492.38</v>
          </cell>
        </row>
        <row r="239">
          <cell r="A239" t="str">
            <v>33070</v>
          </cell>
          <cell r="B239" t="str">
            <v>Valley</v>
          </cell>
          <cell r="C239">
            <v>144832.70251999999</v>
          </cell>
          <cell r="D239">
            <v>50093.919999999998</v>
          </cell>
          <cell r="E239">
            <v>93795.32</v>
          </cell>
        </row>
        <row r="240">
          <cell r="A240" t="str">
            <v>33115</v>
          </cell>
          <cell r="B240" t="str">
            <v>Colville</v>
          </cell>
          <cell r="C240">
            <v>2625331.4121162798</v>
          </cell>
          <cell r="D240">
            <v>1047154.12</v>
          </cell>
          <cell r="E240">
            <v>1563321.74</v>
          </cell>
        </row>
        <row r="241">
          <cell r="A241" t="str">
            <v>33183</v>
          </cell>
          <cell r="B241" t="str">
            <v>Loon Lake</v>
          </cell>
          <cell r="C241">
            <v>223876.38213784</v>
          </cell>
          <cell r="D241">
            <v>83561.05</v>
          </cell>
          <cell r="E241">
            <v>140138.84</v>
          </cell>
        </row>
        <row r="242">
          <cell r="A242" t="str">
            <v>33202</v>
          </cell>
          <cell r="B242" t="str">
            <v>Summit Valley</v>
          </cell>
          <cell r="C242">
            <v>64451.050008339997</v>
          </cell>
          <cell r="D242">
            <v>24660.400000000001</v>
          </cell>
          <cell r="E242">
            <v>38109.269999999997</v>
          </cell>
        </row>
        <row r="243">
          <cell r="A243" t="str">
            <v>33205</v>
          </cell>
          <cell r="B243" t="str">
            <v>Evergreen</v>
          </cell>
          <cell r="C243">
            <v>28923.40216912</v>
          </cell>
          <cell r="D243">
            <v>9903.5300000000007</v>
          </cell>
          <cell r="E243">
            <v>17596.12</v>
          </cell>
        </row>
        <row r="244">
          <cell r="A244" t="str">
            <v>33206</v>
          </cell>
          <cell r="B244" t="str">
            <v>Columbia</v>
          </cell>
          <cell r="C244">
            <v>116718.65782925001</v>
          </cell>
          <cell r="D244">
            <v>45670.77</v>
          </cell>
          <cell r="E244">
            <v>75275.329999999987</v>
          </cell>
        </row>
        <row r="245">
          <cell r="A245" t="str">
            <v>33207</v>
          </cell>
          <cell r="B245" t="str">
            <v>Mary Walker</v>
          </cell>
          <cell r="C245">
            <v>214129.18555425</v>
          </cell>
          <cell r="D245">
            <v>76705.850000000006</v>
          </cell>
          <cell r="E245">
            <v>140087.63999999998</v>
          </cell>
        </row>
        <row r="246">
          <cell r="A246" t="str">
            <v>33211</v>
          </cell>
          <cell r="B246" t="str">
            <v>Northport</v>
          </cell>
          <cell r="C246">
            <v>272747.13863221998</v>
          </cell>
          <cell r="D246">
            <v>93496.81</v>
          </cell>
          <cell r="E246">
            <v>178817.76</v>
          </cell>
        </row>
        <row r="247">
          <cell r="A247" t="str">
            <v>33212</v>
          </cell>
          <cell r="B247" t="str">
            <v>Kettle Falls</v>
          </cell>
          <cell r="C247">
            <v>1435775.0011030035</v>
          </cell>
          <cell r="D247">
            <v>556233.56000000006</v>
          </cell>
          <cell r="E247">
            <v>875636.51</v>
          </cell>
        </row>
        <row r="248">
          <cell r="A248" t="str">
            <v>34002</v>
          </cell>
          <cell r="B248" t="str">
            <v>Yelm</v>
          </cell>
          <cell r="C248">
            <v>10576120.927618001</v>
          </cell>
          <cell r="D248">
            <v>4800195.28</v>
          </cell>
          <cell r="E248">
            <v>5704008.0300000003</v>
          </cell>
        </row>
        <row r="249">
          <cell r="A249" t="str">
            <v>34003</v>
          </cell>
          <cell r="B249" t="str">
            <v>North Thurston</v>
          </cell>
          <cell r="C249">
            <v>32996130.830418799</v>
          </cell>
          <cell r="D249">
            <v>15143194.630000001</v>
          </cell>
          <cell r="E249">
            <v>17738306.640000001</v>
          </cell>
        </row>
        <row r="250">
          <cell r="A250" t="str">
            <v>34033</v>
          </cell>
          <cell r="B250" t="str">
            <v>Tumwater</v>
          </cell>
          <cell r="C250">
            <v>14672435.238836739</v>
          </cell>
          <cell r="D250">
            <v>6678788.1399999997</v>
          </cell>
          <cell r="E250">
            <v>7865065.8599999994</v>
          </cell>
        </row>
        <row r="251">
          <cell r="A251" t="str">
            <v>34111</v>
          </cell>
          <cell r="B251" t="str">
            <v>Olympia</v>
          </cell>
          <cell r="C251">
            <v>23436389.506914999</v>
          </cell>
          <cell r="D251">
            <v>10912171.34</v>
          </cell>
          <cell r="E251">
            <v>12456860.309999999</v>
          </cell>
        </row>
        <row r="252">
          <cell r="A252" t="str">
            <v>34307</v>
          </cell>
          <cell r="B252" t="str">
            <v>Rainier</v>
          </cell>
          <cell r="C252">
            <v>1659895.14715672</v>
          </cell>
          <cell r="D252">
            <v>728755.61</v>
          </cell>
          <cell r="E252">
            <v>877473.14000000013</v>
          </cell>
        </row>
        <row r="253">
          <cell r="A253" t="str">
            <v>34324</v>
          </cell>
          <cell r="B253" t="str">
            <v>Griffin</v>
          </cell>
          <cell r="C253">
            <v>2265292.5333923302</v>
          </cell>
          <cell r="D253">
            <v>1029055.58</v>
          </cell>
          <cell r="E253">
            <v>1214168.92</v>
          </cell>
        </row>
        <row r="254">
          <cell r="A254" t="str">
            <v>34401</v>
          </cell>
          <cell r="B254" t="str">
            <v>Rochester</v>
          </cell>
          <cell r="C254">
            <v>3900159.7868861398</v>
          </cell>
          <cell r="D254">
            <v>1873441.55</v>
          </cell>
          <cell r="E254">
            <v>2233069.1999999997</v>
          </cell>
        </row>
        <row r="255">
          <cell r="A255" t="str">
            <v>34402</v>
          </cell>
          <cell r="B255" t="str">
            <v>Tenino</v>
          </cell>
          <cell r="C255">
            <v>2835805.9878103002</v>
          </cell>
          <cell r="D255">
            <v>1290862.1499999999</v>
          </cell>
          <cell r="E255">
            <v>1543678.02</v>
          </cell>
        </row>
        <row r="256">
          <cell r="A256" t="str">
            <v>35200</v>
          </cell>
          <cell r="B256" t="str">
            <v>Wahkiakum</v>
          </cell>
          <cell r="C256">
            <v>835466.12300769996</v>
          </cell>
          <cell r="D256">
            <v>301957.63</v>
          </cell>
          <cell r="E256">
            <v>518825.29</v>
          </cell>
        </row>
        <row r="257">
          <cell r="A257" t="str">
            <v>36101</v>
          </cell>
          <cell r="B257" t="str">
            <v>Dixie</v>
          </cell>
          <cell r="C257">
            <v>230643.42094432001</v>
          </cell>
          <cell r="D257">
            <v>87086.67</v>
          </cell>
          <cell r="E257">
            <v>144573.85</v>
          </cell>
        </row>
        <row r="258">
          <cell r="A258" t="str">
            <v>36140</v>
          </cell>
          <cell r="B258" t="str">
            <v>Walla Walla</v>
          </cell>
          <cell r="C258">
            <v>11013732.1107488</v>
          </cell>
          <cell r="D258">
            <v>4582745.18</v>
          </cell>
          <cell r="E258">
            <v>6346411.5499999989</v>
          </cell>
        </row>
        <row r="259">
          <cell r="A259" t="str">
            <v>36250</v>
          </cell>
          <cell r="B259" t="str">
            <v>College Place</v>
          </cell>
          <cell r="C259">
            <v>2980000</v>
          </cell>
          <cell r="D259">
            <v>1265673.02</v>
          </cell>
          <cell r="E259">
            <v>1693195.4300000002</v>
          </cell>
        </row>
        <row r="260">
          <cell r="A260" t="str">
            <v>36300</v>
          </cell>
          <cell r="B260" t="str">
            <v>Touchet</v>
          </cell>
          <cell r="C260">
            <v>684355</v>
          </cell>
          <cell r="D260">
            <v>293792.13</v>
          </cell>
          <cell r="E260">
            <v>390084.74</v>
          </cell>
        </row>
        <row r="261">
          <cell r="A261" t="str">
            <v>36400</v>
          </cell>
          <cell r="B261" t="str">
            <v>Columbia</v>
          </cell>
          <cell r="C261">
            <v>2109200</v>
          </cell>
          <cell r="D261">
            <v>939352.35</v>
          </cell>
          <cell r="E261">
            <v>1141178.6000000001</v>
          </cell>
        </row>
        <row r="262">
          <cell r="A262" t="str">
            <v>36401</v>
          </cell>
          <cell r="B262" t="str">
            <v>Waitsburg</v>
          </cell>
          <cell r="C262">
            <v>547842.45931807999</v>
          </cell>
          <cell r="D262">
            <v>224144.19</v>
          </cell>
          <cell r="E262">
            <v>323373.84999999998</v>
          </cell>
        </row>
        <row r="263">
          <cell r="A263" t="str">
            <v>36402</v>
          </cell>
          <cell r="B263" t="str">
            <v>Prescott</v>
          </cell>
          <cell r="C263">
            <v>615000</v>
          </cell>
          <cell r="D263">
            <v>272574.48</v>
          </cell>
          <cell r="E263">
            <v>340557.17999999993</v>
          </cell>
        </row>
        <row r="264">
          <cell r="A264" t="str">
            <v>37501</v>
          </cell>
          <cell r="B264" t="str">
            <v>Bellingham</v>
          </cell>
          <cell r="C264">
            <v>31892751.090765055</v>
          </cell>
          <cell r="D264">
            <v>14648167.609999999</v>
          </cell>
          <cell r="E264">
            <v>17261526.960000001</v>
          </cell>
        </row>
        <row r="265">
          <cell r="A265" t="str">
            <v>37502</v>
          </cell>
          <cell r="B265" t="str">
            <v>Ferndale</v>
          </cell>
          <cell r="C265">
            <v>14003881.929430848</v>
          </cell>
          <cell r="D265">
            <v>6418286.5700000003</v>
          </cell>
          <cell r="E265">
            <v>7623347.7000000002</v>
          </cell>
        </row>
        <row r="266">
          <cell r="A266" t="str">
            <v>37503</v>
          </cell>
          <cell r="B266" t="str">
            <v>Blaine</v>
          </cell>
          <cell r="C266">
            <v>6499643.0423888406</v>
          </cell>
          <cell r="D266">
            <v>3679545.18</v>
          </cell>
          <cell r="E266">
            <v>3676599.36</v>
          </cell>
        </row>
        <row r="267">
          <cell r="A267" t="str">
            <v>37504</v>
          </cell>
          <cell r="B267" t="str">
            <v>Lynden</v>
          </cell>
          <cell r="C267">
            <v>5649590.4583178544</v>
          </cell>
          <cell r="D267">
            <v>2559227.1800000002</v>
          </cell>
          <cell r="E267">
            <v>3070668.68</v>
          </cell>
        </row>
        <row r="268">
          <cell r="A268" t="str">
            <v>37505</v>
          </cell>
          <cell r="B268" t="str">
            <v>Meridian</v>
          </cell>
          <cell r="C268">
            <v>4039669.2444421616</v>
          </cell>
          <cell r="D268">
            <v>1860062.73</v>
          </cell>
          <cell r="E268">
            <v>2196001.63</v>
          </cell>
        </row>
        <row r="269">
          <cell r="A269" t="str">
            <v>37506</v>
          </cell>
          <cell r="B269" t="str">
            <v>Nooksack Valley</v>
          </cell>
          <cell r="C269">
            <v>3688871.1168002952</v>
          </cell>
          <cell r="D269">
            <v>1700934.29</v>
          </cell>
          <cell r="E269">
            <v>2708905.8400000008</v>
          </cell>
        </row>
        <row r="270">
          <cell r="A270" t="str">
            <v>37507</v>
          </cell>
          <cell r="B270" t="str">
            <v>Mount Baker</v>
          </cell>
          <cell r="C270">
            <v>5392788.7702671671</v>
          </cell>
          <cell r="D270">
            <v>2315607.06</v>
          </cell>
          <cell r="E270">
            <v>3048357.8699999996</v>
          </cell>
        </row>
        <row r="271">
          <cell r="A271" t="str">
            <v>38126</v>
          </cell>
          <cell r="B271" t="str">
            <v>Lacrosse</v>
          </cell>
          <cell r="C271">
            <v>548000</v>
          </cell>
          <cell r="D271">
            <v>220089.84</v>
          </cell>
          <cell r="E271">
            <v>320763.60000000009</v>
          </cell>
        </row>
        <row r="272">
          <cell r="A272" t="str">
            <v>38264</v>
          </cell>
          <cell r="B272" t="str">
            <v>Lamont</v>
          </cell>
          <cell r="C272">
            <v>155000</v>
          </cell>
          <cell r="D272">
            <v>44195.67</v>
          </cell>
          <cell r="E272">
            <v>109407.96</v>
          </cell>
        </row>
        <row r="273">
          <cell r="A273" t="str">
            <v>38265</v>
          </cell>
          <cell r="B273" t="str">
            <v>Tekoa</v>
          </cell>
          <cell r="C273">
            <v>334616.479422</v>
          </cell>
          <cell r="D273">
            <v>121524.72</v>
          </cell>
          <cell r="E273">
            <v>205123.86</v>
          </cell>
        </row>
        <row r="274">
          <cell r="A274" t="str">
            <v>38267</v>
          </cell>
          <cell r="B274" t="str">
            <v>Pullman</v>
          </cell>
          <cell r="C274">
            <v>5300000</v>
          </cell>
          <cell r="D274">
            <v>2288766.64</v>
          </cell>
          <cell r="E274">
            <v>3020779.59</v>
          </cell>
        </row>
        <row r="275">
          <cell r="A275" t="str">
            <v>38300</v>
          </cell>
          <cell r="B275" t="str">
            <v>Colfax</v>
          </cell>
          <cell r="C275">
            <v>1200000</v>
          </cell>
          <cell r="D275">
            <v>495723.54</v>
          </cell>
          <cell r="E275">
            <v>706772.7</v>
          </cell>
        </row>
        <row r="276">
          <cell r="A276" t="str">
            <v>38301</v>
          </cell>
          <cell r="B276" t="str">
            <v>Palouse</v>
          </cell>
          <cell r="C276">
            <v>470000</v>
          </cell>
          <cell r="D276">
            <v>186140.03</v>
          </cell>
          <cell r="E276">
            <v>288035.34999999998</v>
          </cell>
        </row>
        <row r="277">
          <cell r="A277" t="str">
            <v>38302</v>
          </cell>
          <cell r="B277" t="str">
            <v>Garfield</v>
          </cell>
          <cell r="C277">
            <v>260000</v>
          </cell>
          <cell r="D277">
            <v>73173.56</v>
          </cell>
          <cell r="E277">
            <v>177965.34</v>
          </cell>
        </row>
        <row r="278">
          <cell r="A278" t="str">
            <v>38304</v>
          </cell>
          <cell r="B278" t="str">
            <v>Steptoe</v>
          </cell>
          <cell r="C278">
            <v>110000</v>
          </cell>
          <cell r="D278">
            <v>43265.15</v>
          </cell>
          <cell r="E278">
            <v>67057.850000000006</v>
          </cell>
        </row>
        <row r="279">
          <cell r="A279" t="str">
            <v>38306</v>
          </cell>
          <cell r="B279" t="str">
            <v>Colton</v>
          </cell>
          <cell r="C279">
            <v>495392</v>
          </cell>
          <cell r="D279">
            <v>191184.72</v>
          </cell>
          <cell r="E279">
            <v>306664.67000000004</v>
          </cell>
        </row>
        <row r="280">
          <cell r="A280" t="str">
            <v>38308</v>
          </cell>
          <cell r="B280" t="str">
            <v>Endicott</v>
          </cell>
          <cell r="C280">
            <v>330000</v>
          </cell>
          <cell r="D280">
            <v>129522.72</v>
          </cell>
          <cell r="E280">
            <v>197604.29</v>
          </cell>
        </row>
        <row r="281">
          <cell r="A281" t="str">
            <v>38320</v>
          </cell>
          <cell r="B281" t="str">
            <v>Rosalia</v>
          </cell>
          <cell r="C281">
            <v>594757.89724015002</v>
          </cell>
          <cell r="D281">
            <v>248295.37</v>
          </cell>
          <cell r="E281">
            <v>346270.20999999996</v>
          </cell>
        </row>
        <row r="282">
          <cell r="A282" t="str">
            <v>38322</v>
          </cell>
          <cell r="B282" t="str">
            <v>St. John</v>
          </cell>
          <cell r="C282">
            <v>429998.98443064</v>
          </cell>
          <cell r="D282">
            <v>171802.03</v>
          </cell>
          <cell r="E282">
            <v>262416.56999999995</v>
          </cell>
        </row>
        <row r="283">
          <cell r="A283" t="str">
            <v>38324</v>
          </cell>
          <cell r="B283" t="str">
            <v>Oakesdale</v>
          </cell>
          <cell r="C283">
            <v>564440</v>
          </cell>
          <cell r="D283">
            <v>228627.79</v>
          </cell>
          <cell r="E283">
            <v>335147.75</v>
          </cell>
        </row>
        <row r="284">
          <cell r="A284" t="str">
            <v>39002</v>
          </cell>
          <cell r="B284" t="str">
            <v>Union Gap</v>
          </cell>
          <cell r="C284">
            <v>999808</v>
          </cell>
          <cell r="D284">
            <v>405043.17</v>
          </cell>
          <cell r="E284">
            <v>574189.44999999995</v>
          </cell>
        </row>
        <row r="285">
          <cell r="A285" t="str">
            <v>39003</v>
          </cell>
          <cell r="B285" t="str">
            <v>Naches Valley</v>
          </cell>
          <cell r="C285">
            <v>2793208.4059647201</v>
          </cell>
          <cell r="D285">
            <v>1130620.3600000001</v>
          </cell>
          <cell r="E285">
            <v>1646874.96</v>
          </cell>
        </row>
        <row r="286">
          <cell r="A286" t="str">
            <v>39007</v>
          </cell>
          <cell r="B286" t="str">
            <v>Yakima</v>
          </cell>
          <cell r="C286">
            <v>14102264</v>
          </cell>
          <cell r="D286">
            <v>6143487.9100000001</v>
          </cell>
          <cell r="E286">
            <v>8017966.5700000003</v>
          </cell>
        </row>
        <row r="287">
          <cell r="A287" t="str">
            <v>39090</v>
          </cell>
          <cell r="B287" t="str">
            <v>East Valley</v>
          </cell>
          <cell r="C287">
            <v>4564930</v>
          </cell>
          <cell r="D287">
            <v>2019223.24</v>
          </cell>
          <cell r="E287">
            <v>2525423.04</v>
          </cell>
        </row>
        <row r="288">
          <cell r="A288" t="str">
            <v>39119</v>
          </cell>
          <cell r="B288" t="str">
            <v>Selah</v>
          </cell>
          <cell r="C288">
            <v>5402169.4537636796</v>
          </cell>
          <cell r="D288">
            <v>2405676.17</v>
          </cell>
          <cell r="E288">
            <v>2959372.5900000003</v>
          </cell>
        </row>
        <row r="289">
          <cell r="A289" t="str">
            <v>39120</v>
          </cell>
          <cell r="B289" t="str">
            <v>Mabton</v>
          </cell>
          <cell r="C289">
            <v>260000</v>
          </cell>
          <cell r="D289">
            <v>99230.95</v>
          </cell>
          <cell r="E289">
            <v>159354.09</v>
          </cell>
        </row>
        <row r="290">
          <cell r="A290" t="str">
            <v>39200</v>
          </cell>
          <cell r="B290" t="str">
            <v>Grandview</v>
          </cell>
          <cell r="C290">
            <v>1400000</v>
          </cell>
          <cell r="D290">
            <v>557033.81000000006</v>
          </cell>
          <cell r="E290">
            <v>731034.80999999994</v>
          </cell>
        </row>
        <row r="291">
          <cell r="A291" t="str">
            <v>39201</v>
          </cell>
          <cell r="B291" t="str">
            <v>Sunnyside</v>
          </cell>
          <cell r="C291">
            <v>2040653</v>
          </cell>
          <cell r="D291">
            <v>837503</v>
          </cell>
          <cell r="E291">
            <v>1208233.32</v>
          </cell>
        </row>
        <row r="292">
          <cell r="A292" t="str">
            <v>39202</v>
          </cell>
          <cell r="B292" t="str">
            <v>Toppenish</v>
          </cell>
          <cell r="C292">
            <v>1203200</v>
          </cell>
          <cell r="D292">
            <v>474823.23</v>
          </cell>
          <cell r="E292">
            <v>692330.17</v>
          </cell>
        </row>
        <row r="293">
          <cell r="A293" t="str">
            <v>39203</v>
          </cell>
          <cell r="B293" t="str">
            <v>Highland</v>
          </cell>
          <cell r="C293">
            <v>1499368.4908533799</v>
          </cell>
          <cell r="D293">
            <v>651129.69999999995</v>
          </cell>
          <cell r="E293">
            <v>836720.91999999993</v>
          </cell>
        </row>
        <row r="294">
          <cell r="A294" t="str">
            <v>39204</v>
          </cell>
          <cell r="B294" t="str">
            <v>Granger</v>
          </cell>
          <cell r="C294">
            <v>626000</v>
          </cell>
          <cell r="D294">
            <v>240727.79</v>
          </cell>
          <cell r="E294">
            <v>384543.91000000003</v>
          </cell>
        </row>
        <row r="295">
          <cell r="A295" t="str">
            <v>39205</v>
          </cell>
          <cell r="B295" t="str">
            <v>Zillah</v>
          </cell>
          <cell r="C295">
            <v>775000</v>
          </cell>
          <cell r="D295">
            <v>332020.21999999997</v>
          </cell>
          <cell r="E295">
            <v>447227.95000000007</v>
          </cell>
        </row>
        <row r="296">
          <cell r="A296" t="str">
            <v>39207</v>
          </cell>
          <cell r="B296" t="str">
            <v>Wapato</v>
          </cell>
          <cell r="C296">
            <v>975000</v>
          </cell>
          <cell r="D296">
            <v>396341.7</v>
          </cell>
          <cell r="E296">
            <v>555016.93999999994</v>
          </cell>
        </row>
        <row r="297">
          <cell r="A297" t="str">
            <v>39208</v>
          </cell>
          <cell r="B297" t="str">
            <v>West Valley</v>
          </cell>
          <cell r="C297">
            <v>6896234.96286646</v>
          </cell>
          <cell r="D297">
            <v>3041027.67</v>
          </cell>
          <cell r="E297">
            <v>3819180.9</v>
          </cell>
        </row>
        <row r="298">
          <cell r="A298" t="str">
            <v>39209</v>
          </cell>
          <cell r="B298" t="str">
            <v>Mount Adams</v>
          </cell>
          <cell r="C298">
            <v>154796.20556112</v>
          </cell>
          <cell r="D298">
            <v>62066.78</v>
          </cell>
          <cell r="E298">
            <v>88969.65</v>
          </cell>
        </row>
      </sheetData>
      <sheetData sheetId="5">
        <row r="7">
          <cell r="C7">
            <v>1070698736.8599997</v>
          </cell>
        </row>
        <row r="9">
          <cell r="A9" t="str">
            <v>01109</v>
          </cell>
          <cell r="B9" t="str">
            <v>WASHTUCNA</v>
          </cell>
          <cell r="C9">
            <v>59196.38</v>
          </cell>
          <cell r="D9">
            <v>60580.99</v>
          </cell>
          <cell r="F9">
            <v>149948.07</v>
          </cell>
          <cell r="G9">
            <v>89367.080000000016</v>
          </cell>
        </row>
        <row r="10">
          <cell r="A10" t="str">
            <v>01122</v>
          </cell>
          <cell r="B10" t="str">
            <v>BENGE</v>
          </cell>
          <cell r="C10">
            <v>16986.87</v>
          </cell>
          <cell r="D10">
            <v>16837.009999999998</v>
          </cell>
          <cell r="F10">
            <v>39991.82</v>
          </cell>
          <cell r="G10">
            <v>23154.81</v>
          </cell>
        </row>
        <row r="11">
          <cell r="A11" t="str">
            <v>01147</v>
          </cell>
          <cell r="B11" t="str">
            <v>OTHELLO</v>
          </cell>
          <cell r="C11">
            <v>1200300.04</v>
          </cell>
          <cell r="D11">
            <v>1128033.68</v>
          </cell>
          <cell r="F11">
            <v>2725594.46</v>
          </cell>
          <cell r="G11">
            <v>1597560.78</v>
          </cell>
        </row>
        <row r="12">
          <cell r="A12" t="str">
            <v>01158</v>
          </cell>
          <cell r="B12" t="str">
            <v>LIND</v>
          </cell>
          <cell r="C12">
            <v>301415.33</v>
          </cell>
          <cell r="D12">
            <v>234667.8</v>
          </cell>
          <cell r="F12">
            <v>644725.32999999996</v>
          </cell>
          <cell r="G12">
            <v>410057.52999999997</v>
          </cell>
        </row>
        <row r="13">
          <cell r="A13" t="str">
            <v>01160</v>
          </cell>
          <cell r="B13" t="str">
            <v>RITZVILLE</v>
          </cell>
          <cell r="C13">
            <v>385222.41</v>
          </cell>
          <cell r="D13">
            <v>398342.57</v>
          </cell>
          <cell r="F13">
            <v>987273.85</v>
          </cell>
          <cell r="G13">
            <v>588931.28</v>
          </cell>
        </row>
        <row r="14">
          <cell r="A14" t="str">
            <v>02250</v>
          </cell>
          <cell r="B14" t="str">
            <v>CLARKSTON</v>
          </cell>
          <cell r="C14">
            <v>2066258.06</v>
          </cell>
          <cell r="D14">
            <v>2079303.06</v>
          </cell>
          <cell r="F14">
            <v>4805085.6500000004</v>
          </cell>
          <cell r="G14">
            <v>2725782.5900000003</v>
          </cell>
        </row>
        <row r="15">
          <cell r="A15" t="str">
            <v>02420</v>
          </cell>
          <cell r="B15" t="str">
            <v>ASOTIN</v>
          </cell>
          <cell r="C15">
            <v>622191.6</v>
          </cell>
          <cell r="D15">
            <v>613205.9</v>
          </cell>
          <cell r="F15">
            <v>1433008.9</v>
          </cell>
          <cell r="G15">
            <v>819802.99999999988</v>
          </cell>
        </row>
        <row r="16">
          <cell r="A16" t="str">
            <v>03017</v>
          </cell>
          <cell r="B16" t="str">
            <v>KENNEWICK</v>
          </cell>
          <cell r="C16">
            <v>10601268.550000001</v>
          </cell>
          <cell r="D16">
            <v>10476338.83</v>
          </cell>
          <cell r="F16">
            <v>24276868.780000001</v>
          </cell>
          <cell r="G16">
            <v>13800529.950000001</v>
          </cell>
        </row>
        <row r="17">
          <cell r="A17" t="str">
            <v>03050</v>
          </cell>
          <cell r="B17" t="str">
            <v>PATERSON</v>
          </cell>
          <cell r="C17">
            <v>103426.83</v>
          </cell>
          <cell r="D17">
            <v>106454.14</v>
          </cell>
          <cell r="F17">
            <v>223544.24</v>
          </cell>
          <cell r="G17">
            <v>117090.09999999999</v>
          </cell>
        </row>
        <row r="18">
          <cell r="A18" t="str">
            <v>03052</v>
          </cell>
          <cell r="B18" t="str">
            <v>KIONA-BENTON</v>
          </cell>
          <cell r="C18">
            <v>1044812.23</v>
          </cell>
          <cell r="D18">
            <v>1026732.11</v>
          </cell>
          <cell r="F18">
            <v>2552228.36</v>
          </cell>
          <cell r="G18">
            <v>1525496.25</v>
          </cell>
        </row>
        <row r="19">
          <cell r="A19" t="str">
            <v>03053</v>
          </cell>
          <cell r="B19" t="str">
            <v>FINLEY</v>
          </cell>
          <cell r="C19">
            <v>772219.33</v>
          </cell>
          <cell r="D19">
            <v>803534.19</v>
          </cell>
          <cell r="F19">
            <v>1872546.45</v>
          </cell>
          <cell r="G19">
            <v>1069012.26</v>
          </cell>
        </row>
        <row r="20">
          <cell r="A20" t="str">
            <v>03116</v>
          </cell>
          <cell r="B20" t="str">
            <v>PROSSER</v>
          </cell>
          <cell r="C20">
            <v>1576428.41</v>
          </cell>
          <cell r="D20">
            <v>1601293.12</v>
          </cell>
          <cell r="F20">
            <v>3757122</v>
          </cell>
          <cell r="G20">
            <v>2155828.88</v>
          </cell>
        </row>
        <row r="21">
          <cell r="A21" t="str">
            <v>03400</v>
          </cell>
          <cell r="B21" t="str">
            <v>RICHLAND</v>
          </cell>
          <cell r="C21">
            <v>9945922.4499999993</v>
          </cell>
          <cell r="D21">
            <v>9593830.1099999994</v>
          </cell>
          <cell r="F21">
            <v>22474145.989999998</v>
          </cell>
          <cell r="G21">
            <v>12880315.879999999</v>
          </cell>
        </row>
        <row r="22">
          <cell r="A22" t="str">
            <v>04019</v>
          </cell>
          <cell r="B22" t="str">
            <v>MANSON</v>
          </cell>
          <cell r="C22">
            <v>520873.04</v>
          </cell>
          <cell r="D22">
            <v>488485.67</v>
          </cell>
          <cell r="F22">
            <v>1189383.92</v>
          </cell>
          <cell r="G22">
            <v>700898.25</v>
          </cell>
        </row>
        <row r="23">
          <cell r="A23" t="str">
            <v>04069</v>
          </cell>
          <cell r="B23" t="str">
            <v>STEHEKIN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</row>
        <row r="24">
          <cell r="A24" t="str">
            <v>04127</v>
          </cell>
          <cell r="B24" t="str">
            <v>ENTIAT</v>
          </cell>
          <cell r="C24">
            <v>266788.78000000003</v>
          </cell>
          <cell r="D24">
            <v>262243.84999999998</v>
          </cell>
          <cell r="F24">
            <v>645360.39</v>
          </cell>
          <cell r="G24">
            <v>383116.54000000004</v>
          </cell>
        </row>
        <row r="25">
          <cell r="A25" t="str">
            <v>04129</v>
          </cell>
          <cell r="B25" t="str">
            <v>LAKE CHELAN</v>
          </cell>
          <cell r="C25">
            <v>1373704.16</v>
          </cell>
          <cell r="D25">
            <v>1253537.1000000001</v>
          </cell>
          <cell r="F25">
            <v>3089635.97</v>
          </cell>
          <cell r="G25">
            <v>1836098.87</v>
          </cell>
        </row>
        <row r="26">
          <cell r="A26" t="str">
            <v>04222</v>
          </cell>
          <cell r="B26" t="str">
            <v>CASHMERE</v>
          </cell>
          <cell r="C26">
            <v>1125194</v>
          </cell>
          <cell r="D26">
            <v>1109071.6299999999</v>
          </cell>
          <cell r="F26">
            <v>2538799.87</v>
          </cell>
          <cell r="G26">
            <v>1429728.2400000002</v>
          </cell>
        </row>
        <row r="27">
          <cell r="A27" t="str">
            <v>04228</v>
          </cell>
          <cell r="B27" t="str">
            <v>CASCADE</v>
          </cell>
          <cell r="C27">
            <v>1340432.3</v>
          </cell>
          <cell r="D27">
            <v>1328182.0900000001</v>
          </cell>
          <cell r="F27">
            <v>3071806.36</v>
          </cell>
          <cell r="G27">
            <v>1743624.2699999998</v>
          </cell>
        </row>
        <row r="28">
          <cell r="A28" t="str">
            <v>04246</v>
          </cell>
          <cell r="B28" t="str">
            <v>WENATCHEE</v>
          </cell>
          <cell r="C28">
            <v>5183143.37</v>
          </cell>
          <cell r="D28">
            <v>5069443.21</v>
          </cell>
          <cell r="F28">
            <v>11662602.189999999</v>
          </cell>
          <cell r="G28">
            <v>6593158.9799999995</v>
          </cell>
        </row>
        <row r="29">
          <cell r="A29" t="str">
            <v>05121</v>
          </cell>
          <cell r="B29" t="str">
            <v>PORT ANGELES</v>
          </cell>
          <cell r="C29">
            <v>3717858.1</v>
          </cell>
          <cell r="D29">
            <v>3593087.04</v>
          </cell>
          <cell r="F29">
            <v>8555029.6899999995</v>
          </cell>
          <cell r="G29">
            <v>4961942.6499999994</v>
          </cell>
        </row>
        <row r="30">
          <cell r="A30" t="str">
            <v>05313</v>
          </cell>
          <cell r="B30" t="str">
            <v>CRESCENT</v>
          </cell>
          <cell r="C30">
            <v>183786.4</v>
          </cell>
          <cell r="D30">
            <v>185609.5</v>
          </cell>
          <cell r="F30">
            <v>480953.94</v>
          </cell>
          <cell r="G30">
            <v>295344.44</v>
          </cell>
        </row>
        <row r="31">
          <cell r="A31" t="str">
            <v>05323</v>
          </cell>
          <cell r="B31" t="str">
            <v>SEQUIM</v>
          </cell>
          <cell r="C31">
            <v>2332710.7799999998</v>
          </cell>
          <cell r="D31">
            <v>2335505.0699999998</v>
          </cell>
          <cell r="F31">
            <v>5793163.6399999997</v>
          </cell>
          <cell r="G31">
            <v>3457658.57</v>
          </cell>
        </row>
        <row r="32">
          <cell r="A32" t="str">
            <v>05401</v>
          </cell>
          <cell r="B32" t="str">
            <v>CAPE FLATTERY</v>
          </cell>
          <cell r="C32">
            <v>93047.7</v>
          </cell>
          <cell r="D32">
            <v>87966.01</v>
          </cell>
          <cell r="F32">
            <v>241563.17</v>
          </cell>
          <cell r="G32">
            <v>153597.16000000003</v>
          </cell>
        </row>
        <row r="33">
          <cell r="A33" t="str">
            <v>05402</v>
          </cell>
          <cell r="B33" t="str">
            <v>QUILLAYUTE VALLEY</v>
          </cell>
          <cell r="C33">
            <v>213899.14</v>
          </cell>
          <cell r="D33">
            <v>197114.11</v>
          </cell>
          <cell r="F33">
            <v>515365.75</v>
          </cell>
          <cell r="G33">
            <v>318251.64</v>
          </cell>
        </row>
        <row r="34">
          <cell r="A34" t="str">
            <v>06037</v>
          </cell>
          <cell r="B34" t="str">
            <v>VANCOUVER</v>
          </cell>
          <cell r="C34">
            <v>19782914.850000001</v>
          </cell>
          <cell r="D34">
            <v>19874810.91</v>
          </cell>
          <cell r="F34">
            <v>45208042.369999997</v>
          </cell>
          <cell r="G34">
            <v>25333231.459999997</v>
          </cell>
        </row>
        <row r="35">
          <cell r="A35" t="str">
            <v>06098</v>
          </cell>
          <cell r="B35" t="str">
            <v>HOCKINSON</v>
          </cell>
          <cell r="C35">
            <v>1484745.15</v>
          </cell>
          <cell r="D35">
            <v>1530597.7</v>
          </cell>
          <cell r="F35">
            <v>3385143.77</v>
          </cell>
          <cell r="G35">
            <v>1854546.07</v>
          </cell>
        </row>
        <row r="36">
          <cell r="A36" t="str">
            <v>06101</v>
          </cell>
          <cell r="B36" t="str">
            <v>LA CENTER</v>
          </cell>
          <cell r="C36">
            <v>1129323.3500000001</v>
          </cell>
          <cell r="D36">
            <v>1115633.95</v>
          </cell>
          <cell r="F36">
            <v>2569028.46</v>
          </cell>
          <cell r="G36">
            <v>1453394.51</v>
          </cell>
        </row>
        <row r="37">
          <cell r="A37" t="str">
            <v>06103</v>
          </cell>
          <cell r="B37" t="str">
            <v>GREEN MOUNTAIN</v>
          </cell>
          <cell r="C37">
            <v>165341.34</v>
          </cell>
          <cell r="D37">
            <v>157510.45000000001</v>
          </cell>
          <cell r="F37">
            <v>374608.65</v>
          </cell>
          <cell r="G37">
            <v>217098.2</v>
          </cell>
        </row>
        <row r="38">
          <cell r="A38" t="str">
            <v>06112</v>
          </cell>
          <cell r="B38" t="str">
            <v>WASHOUGAL</v>
          </cell>
          <cell r="C38">
            <v>2865181.4</v>
          </cell>
          <cell r="D38">
            <v>2758477.9</v>
          </cell>
          <cell r="F38">
            <v>6441447</v>
          </cell>
          <cell r="G38">
            <v>3682969.1</v>
          </cell>
        </row>
        <row r="39">
          <cell r="A39" t="str">
            <v>06114</v>
          </cell>
          <cell r="B39" t="str">
            <v>EVERGREEN (CLARK)</v>
          </cell>
          <cell r="C39">
            <v>20857095.210000001</v>
          </cell>
          <cell r="D39">
            <v>20317804.25</v>
          </cell>
          <cell r="F39">
            <v>46290251.219999999</v>
          </cell>
          <cell r="G39">
            <v>25972446.969999999</v>
          </cell>
        </row>
        <row r="40">
          <cell r="A40" t="str">
            <v>06117</v>
          </cell>
          <cell r="B40" t="str">
            <v>CAMAS</v>
          </cell>
          <cell r="C40">
            <v>5409854.4299999997</v>
          </cell>
          <cell r="D40">
            <v>5327884.24</v>
          </cell>
          <cell r="F40">
            <v>12136273.77</v>
          </cell>
          <cell r="G40">
            <v>6808389.5299999993</v>
          </cell>
        </row>
        <row r="41">
          <cell r="A41" t="str">
            <v>06119</v>
          </cell>
          <cell r="B41" t="str">
            <v>BATTLE GROUND</v>
          </cell>
          <cell r="C41">
            <v>11588772.73</v>
          </cell>
          <cell r="D41">
            <v>11103897.35</v>
          </cell>
          <cell r="F41">
            <v>25798778.780000001</v>
          </cell>
          <cell r="G41">
            <v>14694881.430000002</v>
          </cell>
        </row>
        <row r="42">
          <cell r="A42" t="str">
            <v>06122</v>
          </cell>
          <cell r="B42" t="str">
            <v>RIDGEFIELD</v>
          </cell>
          <cell r="C42">
            <v>1967985.97</v>
          </cell>
          <cell r="D42">
            <v>1857325.86</v>
          </cell>
          <cell r="F42">
            <v>4488603.79</v>
          </cell>
          <cell r="G42">
            <v>2631277.9299999997</v>
          </cell>
        </row>
        <row r="43">
          <cell r="A43" t="str">
            <v>07002</v>
          </cell>
          <cell r="B43" t="str">
            <v>DAYTON</v>
          </cell>
          <cell r="C43">
            <v>579293.19999999995</v>
          </cell>
          <cell r="D43">
            <v>425950.24</v>
          </cell>
          <cell r="F43">
            <v>1142977.6100000001</v>
          </cell>
          <cell r="G43">
            <v>717027.37000000011</v>
          </cell>
        </row>
        <row r="44">
          <cell r="A44" t="str">
            <v>07035</v>
          </cell>
          <cell r="B44" t="str">
            <v>STARBUCK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08122</v>
          </cell>
          <cell r="B45" t="str">
            <v>LONGVIEW</v>
          </cell>
          <cell r="C45">
            <v>5346551.2</v>
          </cell>
          <cell r="D45">
            <v>7271964.0899999999</v>
          </cell>
          <cell r="F45">
            <v>16162836</v>
          </cell>
          <cell r="G45">
            <v>8890871.9100000001</v>
          </cell>
        </row>
        <row r="46">
          <cell r="A46" t="str">
            <v>08130</v>
          </cell>
          <cell r="B46" t="str">
            <v>TOUTLE LAKE</v>
          </cell>
          <cell r="C46">
            <v>359112.37</v>
          </cell>
          <cell r="D46">
            <v>356782.67</v>
          </cell>
          <cell r="F46">
            <v>880105.85</v>
          </cell>
          <cell r="G46">
            <v>523323.18</v>
          </cell>
        </row>
        <row r="47">
          <cell r="A47" t="str">
            <v>08401</v>
          </cell>
          <cell r="B47" t="str">
            <v>CASTLE ROCK</v>
          </cell>
          <cell r="C47">
            <v>797073.1</v>
          </cell>
          <cell r="D47">
            <v>801272.24</v>
          </cell>
          <cell r="F47">
            <v>1946926.66</v>
          </cell>
          <cell r="G47">
            <v>1145654.42</v>
          </cell>
        </row>
        <row r="48">
          <cell r="A48" t="str">
            <v>08402</v>
          </cell>
          <cell r="B48" t="str">
            <v>KALAMA</v>
          </cell>
          <cell r="C48">
            <v>880360.93</v>
          </cell>
          <cell r="D48">
            <v>827043.55</v>
          </cell>
          <cell r="F48">
            <v>1930058.49</v>
          </cell>
          <cell r="G48">
            <v>1103014.94</v>
          </cell>
        </row>
        <row r="49">
          <cell r="A49" t="str">
            <v>08404</v>
          </cell>
          <cell r="B49" t="str">
            <v>WOODLAND</v>
          </cell>
          <cell r="C49">
            <v>1630242.68</v>
          </cell>
          <cell r="D49">
            <v>1561537.45</v>
          </cell>
          <cell r="F49">
            <v>3729604.54</v>
          </cell>
          <cell r="G49">
            <v>2168067.09</v>
          </cell>
        </row>
        <row r="50">
          <cell r="A50" t="str">
            <v>08458</v>
          </cell>
          <cell r="B50" t="str">
            <v>KELSO</v>
          </cell>
          <cell r="C50">
            <v>3119437.49</v>
          </cell>
          <cell r="D50">
            <v>3144862.81</v>
          </cell>
          <cell r="F50">
            <v>7362371.9800000004</v>
          </cell>
          <cell r="G50">
            <v>4217509.17</v>
          </cell>
        </row>
        <row r="51">
          <cell r="A51" t="str">
            <v>09013</v>
          </cell>
          <cell r="B51" t="str">
            <v>ORONDO</v>
          </cell>
          <cell r="C51">
            <v>340852.38</v>
          </cell>
          <cell r="D51">
            <v>353149.17</v>
          </cell>
          <cell r="F51">
            <v>828316</v>
          </cell>
          <cell r="G51">
            <v>475166.83</v>
          </cell>
        </row>
        <row r="52">
          <cell r="A52" t="str">
            <v>09075</v>
          </cell>
          <cell r="B52" t="str">
            <v>BRIDGEPORT</v>
          </cell>
          <cell r="C52">
            <v>76755.94</v>
          </cell>
          <cell r="D52">
            <v>77767.09</v>
          </cell>
          <cell r="F52">
            <v>212438.37</v>
          </cell>
          <cell r="G52">
            <v>134671.28</v>
          </cell>
        </row>
        <row r="53">
          <cell r="A53" t="str">
            <v>09102</v>
          </cell>
          <cell r="B53" t="str">
            <v>PALISADES</v>
          </cell>
          <cell r="C53">
            <v>41378.19</v>
          </cell>
          <cell r="D53">
            <v>43436.42</v>
          </cell>
          <cell r="F53">
            <v>98733.35</v>
          </cell>
          <cell r="G53">
            <v>55296.930000000008</v>
          </cell>
        </row>
        <row r="54">
          <cell r="A54" t="str">
            <v>09206</v>
          </cell>
          <cell r="B54" t="str">
            <v>EASTMONT</v>
          </cell>
          <cell r="C54">
            <v>4402058.59</v>
          </cell>
          <cell r="D54">
            <v>3879900.11</v>
          </cell>
          <cell r="F54">
            <v>8924984.2300000004</v>
          </cell>
          <cell r="G54">
            <v>5045084.120000001</v>
          </cell>
        </row>
        <row r="55">
          <cell r="A55" t="str">
            <v>09207</v>
          </cell>
          <cell r="B55" t="str">
            <v>MANSFIELD</v>
          </cell>
          <cell r="C55">
            <v>50647.88</v>
          </cell>
          <cell r="D55">
            <v>48554.84</v>
          </cell>
          <cell r="F55">
            <v>122651.14</v>
          </cell>
          <cell r="G55">
            <v>74096.3</v>
          </cell>
        </row>
        <row r="56">
          <cell r="A56" t="str">
            <v>09209</v>
          </cell>
          <cell r="B56" t="str">
            <v>WATERVILLE</v>
          </cell>
          <cell r="C56">
            <v>323256.7</v>
          </cell>
          <cell r="D56">
            <v>307799.94</v>
          </cell>
          <cell r="F56">
            <v>797854.5</v>
          </cell>
          <cell r="G56">
            <v>490054.56</v>
          </cell>
        </row>
        <row r="57">
          <cell r="A57" t="str">
            <v>10003</v>
          </cell>
          <cell r="B57" t="str">
            <v>KELLER</v>
          </cell>
          <cell r="C57">
            <v>5930.43</v>
          </cell>
          <cell r="D57">
            <v>5915.33</v>
          </cell>
          <cell r="F57">
            <v>17830.11</v>
          </cell>
          <cell r="G57">
            <v>11914.78</v>
          </cell>
        </row>
        <row r="58">
          <cell r="A58" t="str">
            <v>10050</v>
          </cell>
          <cell r="B58" t="str">
            <v>CURLEW</v>
          </cell>
          <cell r="C58">
            <v>64690.69</v>
          </cell>
          <cell r="D58">
            <v>64986.79</v>
          </cell>
          <cell r="F58">
            <v>193405.12</v>
          </cell>
          <cell r="G58">
            <v>128418.32999999999</v>
          </cell>
        </row>
        <row r="59">
          <cell r="A59" t="str">
            <v>10065</v>
          </cell>
          <cell r="B59" t="str">
            <v>ORIENT</v>
          </cell>
          <cell r="C59">
            <v>116.63</v>
          </cell>
          <cell r="D59">
            <v>0</v>
          </cell>
          <cell r="F59">
            <v>0</v>
          </cell>
          <cell r="G59">
            <v>0</v>
          </cell>
        </row>
        <row r="60">
          <cell r="A60" t="str">
            <v>10070</v>
          </cell>
          <cell r="B60" t="str">
            <v>INCHELIUM</v>
          </cell>
          <cell r="C60">
            <v>35334.82</v>
          </cell>
          <cell r="D60">
            <v>34851.79</v>
          </cell>
          <cell r="F60">
            <v>104813.16</v>
          </cell>
          <cell r="G60">
            <v>69961.37</v>
          </cell>
        </row>
        <row r="61">
          <cell r="A61" t="str">
            <v>10309</v>
          </cell>
          <cell r="B61" t="str">
            <v>REPUBLIC</v>
          </cell>
          <cell r="C61">
            <v>165118.64000000001</v>
          </cell>
          <cell r="D61">
            <v>165010.60999999999</v>
          </cell>
          <cell r="F61">
            <v>494811.18</v>
          </cell>
          <cell r="G61">
            <v>329800.57</v>
          </cell>
        </row>
        <row r="62">
          <cell r="A62" t="str">
            <v>11001</v>
          </cell>
          <cell r="B62" t="str">
            <v>PASCO</v>
          </cell>
          <cell r="C62">
            <v>9786666.3599999994</v>
          </cell>
          <cell r="D62">
            <v>9563039.0199999996</v>
          </cell>
          <cell r="F62">
            <v>22045333.579999998</v>
          </cell>
          <cell r="G62">
            <v>12482294.559999999</v>
          </cell>
        </row>
        <row r="63">
          <cell r="A63" t="str">
            <v>11051</v>
          </cell>
          <cell r="B63" t="str">
            <v>NORTH FRANKLIN</v>
          </cell>
          <cell r="C63">
            <v>819137.3</v>
          </cell>
          <cell r="D63">
            <v>820471.71</v>
          </cell>
          <cell r="F63">
            <v>2049622.86</v>
          </cell>
          <cell r="G63">
            <v>1229151.1500000001</v>
          </cell>
        </row>
        <row r="64">
          <cell r="A64" t="str">
            <v>11054</v>
          </cell>
          <cell r="B64" t="str">
            <v>STAR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</row>
        <row r="65">
          <cell r="A65" t="str">
            <v>11056</v>
          </cell>
          <cell r="B65" t="str">
            <v>KAHLOTUS</v>
          </cell>
          <cell r="C65">
            <v>28120.36</v>
          </cell>
          <cell r="D65">
            <v>28371.85</v>
          </cell>
          <cell r="F65">
            <v>74660.38</v>
          </cell>
          <cell r="G65">
            <v>46288.530000000006</v>
          </cell>
        </row>
        <row r="66">
          <cell r="A66" t="str">
            <v>12110</v>
          </cell>
          <cell r="B66" t="str">
            <v>POMEROY</v>
          </cell>
          <cell r="C66">
            <v>490345.25</v>
          </cell>
          <cell r="D66">
            <v>445095.28</v>
          </cell>
          <cell r="F66">
            <v>1022773.3</v>
          </cell>
          <cell r="G66">
            <v>577678.02</v>
          </cell>
        </row>
        <row r="67">
          <cell r="A67" t="str">
            <v>13073</v>
          </cell>
          <cell r="B67" t="str">
            <v>WAHLUKE</v>
          </cell>
          <cell r="C67">
            <v>593656.44999999995</v>
          </cell>
          <cell r="D67">
            <v>584362.23999999999</v>
          </cell>
          <cell r="F67">
            <v>1448375.87</v>
          </cell>
          <cell r="G67">
            <v>864013.63000000012</v>
          </cell>
        </row>
        <row r="68">
          <cell r="A68" t="str">
            <v>13144</v>
          </cell>
          <cell r="B68" t="str">
            <v>QUINCY</v>
          </cell>
          <cell r="C68">
            <v>3361819.42</v>
          </cell>
          <cell r="D68">
            <v>3453295.71</v>
          </cell>
          <cell r="F68">
            <v>7830675.0199999996</v>
          </cell>
          <cell r="G68">
            <v>4377379.3099999996</v>
          </cell>
        </row>
        <row r="69">
          <cell r="A69" t="str">
            <v>13146</v>
          </cell>
          <cell r="B69" t="str">
            <v>WARDEN</v>
          </cell>
          <cell r="C69">
            <v>521305.92</v>
          </cell>
          <cell r="D69">
            <v>549355.09</v>
          </cell>
          <cell r="F69">
            <v>1269023.82</v>
          </cell>
          <cell r="G69">
            <v>719668.7300000001</v>
          </cell>
        </row>
        <row r="70">
          <cell r="A70" t="str">
            <v>13151</v>
          </cell>
          <cell r="B70" t="str">
            <v>COULEE-HARTLINE</v>
          </cell>
          <cell r="C70">
            <v>183678.36</v>
          </cell>
          <cell r="D70">
            <v>185812</v>
          </cell>
          <cell r="F70">
            <v>527700.04</v>
          </cell>
          <cell r="G70">
            <v>341888.04000000004</v>
          </cell>
        </row>
        <row r="71">
          <cell r="A71" t="str">
            <v>13156</v>
          </cell>
          <cell r="B71" t="str">
            <v>SOAP LAKE</v>
          </cell>
          <cell r="C71">
            <v>299314.32</v>
          </cell>
          <cell r="D71">
            <v>302013.77</v>
          </cell>
          <cell r="F71">
            <v>796979.15</v>
          </cell>
          <cell r="G71">
            <v>494965.38</v>
          </cell>
        </row>
        <row r="72">
          <cell r="A72" t="str">
            <v>13160</v>
          </cell>
          <cell r="B72" t="str">
            <v>ROYAL</v>
          </cell>
          <cell r="C72">
            <v>586766.9</v>
          </cell>
          <cell r="D72">
            <v>587621.36</v>
          </cell>
          <cell r="F72">
            <v>1369021.23</v>
          </cell>
          <cell r="G72">
            <v>781399.87</v>
          </cell>
        </row>
        <row r="73">
          <cell r="A73" t="str">
            <v>13161</v>
          </cell>
          <cell r="B73" t="str">
            <v>MOSES LAKE</v>
          </cell>
          <cell r="C73">
            <v>7084792.7300000004</v>
          </cell>
          <cell r="D73">
            <v>7294803.8600000003</v>
          </cell>
          <cell r="F73">
            <v>16912971.52</v>
          </cell>
          <cell r="G73">
            <v>9618167.6600000001</v>
          </cell>
        </row>
        <row r="74">
          <cell r="A74" t="str">
            <v>13165</v>
          </cell>
          <cell r="B74" t="str">
            <v>EPHRATA</v>
          </cell>
          <cell r="C74">
            <v>1571706.94</v>
          </cell>
          <cell r="D74">
            <v>1562587.12</v>
          </cell>
          <cell r="F74">
            <v>3761767.06</v>
          </cell>
          <cell r="G74">
            <v>2199179.94</v>
          </cell>
        </row>
        <row r="75">
          <cell r="A75" t="str">
            <v>13167</v>
          </cell>
          <cell r="B75" t="str">
            <v>WILSON CREEK</v>
          </cell>
          <cell r="C75">
            <v>101357.78</v>
          </cell>
          <cell r="D75">
            <v>103059.36</v>
          </cell>
          <cell r="F75">
            <v>260134.47</v>
          </cell>
          <cell r="G75">
            <v>157075.10999999999</v>
          </cell>
        </row>
        <row r="76">
          <cell r="A76" t="str">
            <v>13301</v>
          </cell>
          <cell r="B76" t="str">
            <v>GRAND COULEE DAM</v>
          </cell>
          <cell r="C76">
            <v>431014.43</v>
          </cell>
          <cell r="D76">
            <v>422792.03</v>
          </cell>
          <cell r="F76">
            <v>1122266.93</v>
          </cell>
          <cell r="G76">
            <v>699474.89999999991</v>
          </cell>
        </row>
        <row r="77">
          <cell r="A77" t="str">
            <v>14005</v>
          </cell>
          <cell r="B77" t="str">
            <v>ABERDEEN</v>
          </cell>
          <cell r="C77">
            <v>2242379.17</v>
          </cell>
          <cell r="D77">
            <v>2214631.88</v>
          </cell>
          <cell r="F77">
            <v>5159144.8099999996</v>
          </cell>
          <cell r="G77">
            <v>2944512.9299999997</v>
          </cell>
        </row>
        <row r="78">
          <cell r="A78" t="str">
            <v>14028</v>
          </cell>
          <cell r="B78" t="str">
            <v>HOQUIAM</v>
          </cell>
          <cell r="C78">
            <v>1096949.7</v>
          </cell>
          <cell r="D78">
            <v>1144604.3999999999</v>
          </cell>
          <cell r="F78">
            <v>2654930.5699999998</v>
          </cell>
          <cell r="G78">
            <v>1510326.17</v>
          </cell>
        </row>
        <row r="79">
          <cell r="A79" t="str">
            <v>14064</v>
          </cell>
          <cell r="B79" t="str">
            <v>NORTH BEACH</v>
          </cell>
          <cell r="C79">
            <v>764552.93</v>
          </cell>
          <cell r="D79">
            <v>773013.66</v>
          </cell>
          <cell r="F79">
            <v>1778566.73</v>
          </cell>
          <cell r="G79">
            <v>1005553.07</v>
          </cell>
        </row>
        <row r="80">
          <cell r="A80" t="str">
            <v>14065</v>
          </cell>
          <cell r="B80" t="str">
            <v>MCCLEARY</v>
          </cell>
          <cell r="C80">
            <v>288022.33</v>
          </cell>
          <cell r="D80">
            <v>292458.23999999999</v>
          </cell>
          <cell r="F80">
            <v>673917.21</v>
          </cell>
          <cell r="G80">
            <v>381458.97</v>
          </cell>
        </row>
        <row r="81">
          <cell r="A81" t="str">
            <v>14066</v>
          </cell>
          <cell r="B81" t="str">
            <v>MONTESANO</v>
          </cell>
          <cell r="C81">
            <v>955079.71</v>
          </cell>
          <cell r="D81">
            <v>941492.16</v>
          </cell>
          <cell r="F81">
            <v>2186710.96</v>
          </cell>
          <cell r="G81">
            <v>1245218.7999999998</v>
          </cell>
        </row>
        <row r="82">
          <cell r="A82" t="str">
            <v>14068</v>
          </cell>
          <cell r="B82" t="str">
            <v>ELMA</v>
          </cell>
          <cell r="C82">
            <v>1343708.62</v>
          </cell>
          <cell r="D82">
            <v>1310679.3999999999</v>
          </cell>
          <cell r="F82">
            <v>3094076.84</v>
          </cell>
          <cell r="G82">
            <v>1783397.44</v>
          </cell>
        </row>
        <row r="83">
          <cell r="A83" t="str">
            <v>14077</v>
          </cell>
          <cell r="B83" t="str">
            <v>TAHOLAH</v>
          </cell>
          <cell r="C83">
            <v>52008.45</v>
          </cell>
          <cell r="D83">
            <v>55205.27</v>
          </cell>
          <cell r="F83">
            <v>122710.88</v>
          </cell>
          <cell r="G83">
            <v>67505.610000000015</v>
          </cell>
        </row>
        <row r="84">
          <cell r="A84" t="str">
            <v>14097</v>
          </cell>
          <cell r="B84" t="str">
            <v>QUINAULT</v>
          </cell>
          <cell r="C84">
            <v>137220.13</v>
          </cell>
          <cell r="D84">
            <v>133307.46</v>
          </cell>
          <cell r="F84">
            <v>313582.81</v>
          </cell>
          <cell r="G84">
            <v>180275.35</v>
          </cell>
        </row>
        <row r="85">
          <cell r="A85" t="str">
            <v>14099</v>
          </cell>
          <cell r="B85" t="str">
            <v>COSMOPOLIS</v>
          </cell>
          <cell r="C85">
            <v>331885.74</v>
          </cell>
          <cell r="D85">
            <v>326831.18</v>
          </cell>
          <cell r="F85">
            <v>752872.09</v>
          </cell>
          <cell r="G85">
            <v>426040.91</v>
          </cell>
        </row>
        <row r="86">
          <cell r="A86" t="str">
            <v>14104</v>
          </cell>
          <cell r="B86" t="str">
            <v>SATSOP</v>
          </cell>
          <cell r="C86">
            <v>33877.99</v>
          </cell>
          <cell r="D86">
            <v>33739.18</v>
          </cell>
          <cell r="F86">
            <v>78284.37</v>
          </cell>
          <cell r="G86">
            <v>44545.189999999995</v>
          </cell>
        </row>
        <row r="87">
          <cell r="A87" t="str">
            <v>14117</v>
          </cell>
          <cell r="B87" t="str">
            <v>WISHKAH VALLEY</v>
          </cell>
          <cell r="C87">
            <v>161844.51999999999</v>
          </cell>
          <cell r="D87">
            <v>150017.56</v>
          </cell>
          <cell r="F87">
            <v>351334.93</v>
          </cell>
          <cell r="G87">
            <v>201317.37</v>
          </cell>
        </row>
        <row r="88">
          <cell r="A88" t="str">
            <v>14172</v>
          </cell>
          <cell r="B88" t="str">
            <v>OCOSTA</v>
          </cell>
          <cell r="C88">
            <v>748586.93</v>
          </cell>
          <cell r="D88">
            <v>750853.23</v>
          </cell>
          <cell r="F88">
            <v>1769114.07</v>
          </cell>
          <cell r="G88">
            <v>1018260.8400000001</v>
          </cell>
        </row>
        <row r="89">
          <cell r="A89" t="str">
            <v>14400</v>
          </cell>
          <cell r="B89" t="str">
            <v>OAKVILLE</v>
          </cell>
          <cell r="C89">
            <v>145837.71</v>
          </cell>
          <cell r="D89">
            <v>160451.6</v>
          </cell>
          <cell r="F89">
            <v>351016.88</v>
          </cell>
          <cell r="G89">
            <v>190565.28</v>
          </cell>
        </row>
        <row r="90">
          <cell r="A90" t="str">
            <v>15201</v>
          </cell>
          <cell r="B90" t="str">
            <v>OAK HARBOR</v>
          </cell>
          <cell r="C90">
            <v>3410017.98</v>
          </cell>
          <cell r="D90">
            <v>3379135.03</v>
          </cell>
          <cell r="F90">
            <v>7728738.7599999998</v>
          </cell>
          <cell r="G90">
            <v>4349603.7300000004</v>
          </cell>
        </row>
        <row r="91">
          <cell r="A91" t="str">
            <v>15204</v>
          </cell>
          <cell r="B91" t="str">
            <v>COUPEVILLE</v>
          </cell>
          <cell r="C91">
            <v>965340.5</v>
          </cell>
          <cell r="D91">
            <v>988574.86</v>
          </cell>
          <cell r="F91">
            <v>2275821.16</v>
          </cell>
          <cell r="G91">
            <v>1287246.3000000003</v>
          </cell>
        </row>
        <row r="92">
          <cell r="A92" t="str">
            <v>15206</v>
          </cell>
          <cell r="B92" t="str">
            <v>SOUTH WHIDBEY</v>
          </cell>
          <cell r="C92">
            <v>1665942.16</v>
          </cell>
          <cell r="D92">
            <v>1705885.79</v>
          </cell>
          <cell r="F92">
            <v>3952474.66</v>
          </cell>
          <cell r="G92">
            <v>2246588.87</v>
          </cell>
        </row>
        <row r="93">
          <cell r="A93" t="str">
            <v>16020</v>
          </cell>
          <cell r="B93" t="str">
            <v>QUEETS-CLEARWATER</v>
          </cell>
          <cell r="C93">
            <v>6441.65</v>
          </cell>
          <cell r="D93">
            <v>4142.82</v>
          </cell>
          <cell r="F93">
            <v>17059.7</v>
          </cell>
          <cell r="G93">
            <v>12916.880000000001</v>
          </cell>
        </row>
        <row r="94">
          <cell r="A94" t="str">
            <v>16046</v>
          </cell>
          <cell r="B94" t="str">
            <v>BRINNON</v>
          </cell>
          <cell r="C94">
            <v>115803.27</v>
          </cell>
          <cell r="D94">
            <v>118821.46</v>
          </cell>
          <cell r="F94">
            <v>296352.57</v>
          </cell>
          <cell r="G94">
            <v>177531.11</v>
          </cell>
        </row>
        <row r="95">
          <cell r="A95" t="str">
            <v>16048</v>
          </cell>
          <cell r="B95" t="str">
            <v>QUILCENE</v>
          </cell>
          <cell r="C95">
            <v>207297.28</v>
          </cell>
          <cell r="D95">
            <v>201135.62</v>
          </cell>
          <cell r="F95">
            <v>519240.84</v>
          </cell>
          <cell r="G95">
            <v>318105.22000000003</v>
          </cell>
        </row>
        <row r="96">
          <cell r="A96" t="str">
            <v>16049</v>
          </cell>
          <cell r="B96" t="str">
            <v>CHIMACUM</v>
          </cell>
          <cell r="C96">
            <v>1298437.6499999999</v>
          </cell>
          <cell r="D96">
            <v>1160247.49</v>
          </cell>
          <cell r="F96">
            <v>2871560.19</v>
          </cell>
          <cell r="G96">
            <v>1711312.7</v>
          </cell>
        </row>
        <row r="97">
          <cell r="A97" t="str">
            <v>16050</v>
          </cell>
          <cell r="B97" t="str">
            <v>PORT TOWNSEND</v>
          </cell>
          <cell r="C97">
            <v>1479945.85</v>
          </cell>
          <cell r="D97">
            <v>1438089.83</v>
          </cell>
          <cell r="F97">
            <v>3417290.89</v>
          </cell>
          <cell r="G97">
            <v>1979201.06</v>
          </cell>
        </row>
        <row r="98">
          <cell r="A98" t="str">
            <v>17001</v>
          </cell>
          <cell r="B98" t="str">
            <v>SEATTLE</v>
          </cell>
          <cell r="C98">
            <v>89905392.909999996</v>
          </cell>
          <cell r="D98">
            <v>85133839.280000001</v>
          </cell>
          <cell r="F98">
            <v>190425327.28</v>
          </cell>
          <cell r="G98">
            <v>105291488</v>
          </cell>
        </row>
        <row r="99">
          <cell r="A99" t="str">
            <v>17210</v>
          </cell>
          <cell r="B99" t="str">
            <v>FEDERAL WAY</v>
          </cell>
          <cell r="C99">
            <v>24449161.300000001</v>
          </cell>
          <cell r="D99">
            <v>20496358.469999999</v>
          </cell>
          <cell r="F99">
            <v>48831301.350000001</v>
          </cell>
          <cell r="G99">
            <v>28334942.880000003</v>
          </cell>
        </row>
        <row r="100">
          <cell r="A100" t="str">
            <v>17216</v>
          </cell>
          <cell r="B100" t="str">
            <v>ENUMCLAW</v>
          </cell>
          <cell r="C100">
            <v>4652539.37</v>
          </cell>
          <cell r="D100">
            <v>4585790.57</v>
          </cell>
          <cell r="F100">
            <v>10100528.630000001</v>
          </cell>
          <cell r="G100">
            <v>5514738.0600000005</v>
          </cell>
        </row>
        <row r="101">
          <cell r="A101" t="str">
            <v>17400</v>
          </cell>
          <cell r="B101" t="str">
            <v>MERCER ISLAND</v>
          </cell>
          <cell r="C101">
            <v>6436333.3300000001</v>
          </cell>
          <cell r="D101">
            <v>6164010.5199999996</v>
          </cell>
          <cell r="F101">
            <v>13978900.32</v>
          </cell>
          <cell r="G101">
            <v>7814889.8000000007</v>
          </cell>
        </row>
        <row r="102">
          <cell r="A102" t="str">
            <v>17401</v>
          </cell>
          <cell r="B102" t="str">
            <v>HIGHLINE</v>
          </cell>
          <cell r="C102">
            <v>24194013.120000001</v>
          </cell>
          <cell r="D102">
            <v>22544333.440000001</v>
          </cell>
          <cell r="F102">
            <v>50703921.689999998</v>
          </cell>
          <cell r="G102">
            <v>28159588.249999996</v>
          </cell>
        </row>
        <row r="103">
          <cell r="A103" t="str">
            <v>17402</v>
          </cell>
          <cell r="B103" t="str">
            <v>VASHON ISLAND</v>
          </cell>
          <cell r="C103">
            <v>1786782.15</v>
          </cell>
          <cell r="D103">
            <v>1695460.02</v>
          </cell>
          <cell r="F103">
            <v>3901015.6</v>
          </cell>
          <cell r="G103">
            <v>2205555.58</v>
          </cell>
        </row>
        <row r="104">
          <cell r="A104" t="str">
            <v>17403</v>
          </cell>
          <cell r="B104" t="str">
            <v>RENTON</v>
          </cell>
          <cell r="C104">
            <v>20238292.460000001</v>
          </cell>
          <cell r="D104">
            <v>19397176.170000002</v>
          </cell>
          <cell r="F104">
            <v>42516437.219999999</v>
          </cell>
          <cell r="G104">
            <v>23119261.049999997</v>
          </cell>
        </row>
        <row r="105">
          <cell r="A105" t="str">
            <v>17404</v>
          </cell>
          <cell r="B105" t="str">
            <v>SKYKOMISH</v>
          </cell>
          <cell r="C105">
            <v>116646.75</v>
          </cell>
          <cell r="D105">
            <v>114987.97</v>
          </cell>
          <cell r="F105">
            <v>270246.84999999998</v>
          </cell>
          <cell r="G105">
            <v>155258.87999999998</v>
          </cell>
        </row>
        <row r="106">
          <cell r="A106" t="str">
            <v>17405</v>
          </cell>
          <cell r="B106" t="str">
            <v>BELLEVUE</v>
          </cell>
          <cell r="C106">
            <v>27291401.280000001</v>
          </cell>
          <cell r="D106">
            <v>25901091.379999999</v>
          </cell>
          <cell r="F106">
            <v>58188497.030000001</v>
          </cell>
          <cell r="G106">
            <v>32287405.650000002</v>
          </cell>
        </row>
        <row r="107">
          <cell r="A107" t="str">
            <v>17406</v>
          </cell>
          <cell r="B107" t="str">
            <v>TUKWILA</v>
          </cell>
          <cell r="C107">
            <v>5019799.4800000004</v>
          </cell>
          <cell r="D107">
            <v>4919486.99</v>
          </cell>
          <cell r="F107">
            <v>10992984.289999999</v>
          </cell>
          <cell r="G107">
            <v>6073497.2999999989</v>
          </cell>
        </row>
        <row r="108">
          <cell r="A108" t="str">
            <v>17407</v>
          </cell>
          <cell r="B108" t="str">
            <v>RIVERVIEW</v>
          </cell>
          <cell r="C108">
            <v>3900533.23</v>
          </cell>
          <cell r="D108">
            <v>3759213.33</v>
          </cell>
          <cell r="F108">
            <v>8207480.0999999996</v>
          </cell>
          <cell r="G108">
            <v>4448266.7699999996</v>
          </cell>
        </row>
        <row r="109">
          <cell r="A109" t="str">
            <v>17408</v>
          </cell>
          <cell r="B109" t="str">
            <v>AUBURN</v>
          </cell>
          <cell r="C109">
            <v>18802967.460000001</v>
          </cell>
          <cell r="D109">
            <v>17766722.91</v>
          </cell>
          <cell r="F109">
            <v>39080882.979999997</v>
          </cell>
          <cell r="G109">
            <v>21314160.069999997</v>
          </cell>
        </row>
        <row r="110">
          <cell r="A110" t="str">
            <v>17409</v>
          </cell>
          <cell r="B110" t="str">
            <v>TAHOMA</v>
          </cell>
          <cell r="C110">
            <v>8027035.4199999999</v>
          </cell>
          <cell r="D110">
            <v>7731874.4800000004</v>
          </cell>
          <cell r="F110">
            <v>16677856.25</v>
          </cell>
          <cell r="G110">
            <v>8945981.7699999996</v>
          </cell>
        </row>
        <row r="111">
          <cell r="A111" t="str">
            <v>17410</v>
          </cell>
          <cell r="B111" t="str">
            <v>SNOQUALMIE VALLEY</v>
          </cell>
          <cell r="C111">
            <v>7682815.3499999996</v>
          </cell>
          <cell r="D111">
            <v>7144624.0300000003</v>
          </cell>
          <cell r="F111">
            <v>15839705.859999999</v>
          </cell>
          <cell r="G111">
            <v>8695081.8299999982</v>
          </cell>
        </row>
        <row r="112">
          <cell r="A112" t="str">
            <v>17411</v>
          </cell>
          <cell r="B112" t="str">
            <v>ISSAQUAH</v>
          </cell>
          <cell r="C112">
            <v>21590680.039999999</v>
          </cell>
          <cell r="D112">
            <v>20526516.539999999</v>
          </cell>
          <cell r="F112">
            <v>45203855.780000001</v>
          </cell>
          <cell r="G112">
            <v>24677339.240000002</v>
          </cell>
        </row>
        <row r="113">
          <cell r="A113" t="str">
            <v>17412</v>
          </cell>
          <cell r="B113" t="str">
            <v>SHORELINE</v>
          </cell>
          <cell r="C113">
            <v>11267699.710000001</v>
          </cell>
          <cell r="D113">
            <v>11385960.380000001</v>
          </cell>
          <cell r="F113">
            <v>24539161.93</v>
          </cell>
          <cell r="G113">
            <v>13153201.549999999</v>
          </cell>
        </row>
        <row r="114">
          <cell r="A114" t="str">
            <v>17414</v>
          </cell>
          <cell r="B114" t="str">
            <v>LAKE WASHINGTON</v>
          </cell>
          <cell r="C114">
            <v>30159986.850000001</v>
          </cell>
          <cell r="D114">
            <v>29383122.68</v>
          </cell>
          <cell r="F114">
            <v>64032711.140000001</v>
          </cell>
          <cell r="G114">
            <v>34649588.460000001</v>
          </cell>
        </row>
        <row r="115">
          <cell r="A115" t="str">
            <v>17415</v>
          </cell>
          <cell r="B115" t="str">
            <v>KENT</v>
          </cell>
          <cell r="C115">
            <v>33283116.829999998</v>
          </cell>
          <cell r="D115">
            <v>31534083.719999999</v>
          </cell>
          <cell r="F115">
            <v>69045002.829999998</v>
          </cell>
          <cell r="G115">
            <v>37510919.109999999</v>
          </cell>
        </row>
        <row r="116">
          <cell r="A116" t="str">
            <v>17417</v>
          </cell>
          <cell r="B116" t="str">
            <v>NORTHSHORE</v>
          </cell>
          <cell r="C116">
            <v>23235159.710000001</v>
          </cell>
          <cell r="D116">
            <v>22844270.670000002</v>
          </cell>
          <cell r="F116">
            <v>49044288.829999998</v>
          </cell>
          <cell r="G116">
            <v>26200018.159999996</v>
          </cell>
        </row>
        <row r="117">
          <cell r="A117" t="str">
            <v>18100</v>
          </cell>
          <cell r="B117" t="str">
            <v>BREMERTON</v>
          </cell>
          <cell r="C117">
            <v>5220543.5999999996</v>
          </cell>
          <cell r="D117">
            <v>5170064.09</v>
          </cell>
          <cell r="F117">
            <v>11360321.99</v>
          </cell>
          <cell r="G117">
            <v>6190257.9000000004</v>
          </cell>
        </row>
        <row r="118">
          <cell r="A118" t="str">
            <v>18303</v>
          </cell>
          <cell r="B118" t="str">
            <v>BAINBRIDGE</v>
          </cell>
          <cell r="C118">
            <v>4434973.9800000004</v>
          </cell>
          <cell r="D118">
            <v>4381714.55</v>
          </cell>
          <cell r="F118">
            <v>9579872.1699999999</v>
          </cell>
          <cell r="G118">
            <v>5198157.62</v>
          </cell>
        </row>
        <row r="119">
          <cell r="A119" t="str">
            <v>18400</v>
          </cell>
          <cell r="B119" t="str">
            <v>NORTH KITSAP</v>
          </cell>
          <cell r="C119">
            <v>7819659.7800000003</v>
          </cell>
          <cell r="D119">
            <v>7651397.2599999998</v>
          </cell>
          <cell r="F119">
            <v>16834219.280000001</v>
          </cell>
          <cell r="G119">
            <v>9182822.0200000014</v>
          </cell>
        </row>
        <row r="120">
          <cell r="A120" t="str">
            <v>18401</v>
          </cell>
          <cell r="B120" t="str">
            <v>CENTRAL KITSAP</v>
          </cell>
          <cell r="C120">
            <v>9632409.5899999999</v>
          </cell>
          <cell r="D120">
            <v>9602713.0800000001</v>
          </cell>
          <cell r="F120">
            <v>20764314.27</v>
          </cell>
          <cell r="G120">
            <v>11161601.189999999</v>
          </cell>
        </row>
        <row r="121">
          <cell r="A121" t="str">
            <v>18402</v>
          </cell>
          <cell r="B121" t="str">
            <v>SOUTH KITSAP</v>
          </cell>
          <cell r="C121">
            <v>10378668.470000001</v>
          </cell>
          <cell r="D121">
            <v>10391453.859999999</v>
          </cell>
          <cell r="F121">
            <v>22704728.77</v>
          </cell>
          <cell r="G121">
            <v>12313274.91</v>
          </cell>
        </row>
        <row r="122">
          <cell r="A122" t="str">
            <v>19007</v>
          </cell>
          <cell r="B122" t="str">
            <v>DAMMAN</v>
          </cell>
          <cell r="C122">
            <v>100070</v>
          </cell>
          <cell r="D122">
            <v>95637.15</v>
          </cell>
          <cell r="F122">
            <v>247573.78</v>
          </cell>
          <cell r="G122">
            <v>151936.63</v>
          </cell>
        </row>
        <row r="123">
          <cell r="A123" t="str">
            <v>19028</v>
          </cell>
          <cell r="B123" t="str">
            <v>EASTON</v>
          </cell>
          <cell r="C123">
            <v>198067.17</v>
          </cell>
          <cell r="D123">
            <v>201814.32</v>
          </cell>
          <cell r="F123">
            <v>506330.98</v>
          </cell>
          <cell r="G123">
            <v>304516.65999999997</v>
          </cell>
        </row>
        <row r="124">
          <cell r="A124" t="str">
            <v>19400</v>
          </cell>
          <cell r="B124" t="str">
            <v>THORP</v>
          </cell>
          <cell r="C124">
            <v>266195.83</v>
          </cell>
          <cell r="D124">
            <v>263055.69</v>
          </cell>
          <cell r="F124">
            <v>609877.03</v>
          </cell>
          <cell r="G124">
            <v>346821.34</v>
          </cell>
        </row>
        <row r="125">
          <cell r="A125" t="str">
            <v>19401</v>
          </cell>
          <cell r="B125" t="str">
            <v>ELLENSBURG</v>
          </cell>
          <cell r="C125">
            <v>3240157.44</v>
          </cell>
          <cell r="D125">
            <v>3210284.38</v>
          </cell>
          <cell r="F125">
            <v>7374541.21</v>
          </cell>
          <cell r="G125">
            <v>4164256.83</v>
          </cell>
        </row>
        <row r="126">
          <cell r="A126" t="str">
            <v>19403</v>
          </cell>
          <cell r="B126" t="str">
            <v>KITTITAS</v>
          </cell>
          <cell r="C126">
            <v>644619.99</v>
          </cell>
          <cell r="D126">
            <v>630205.59</v>
          </cell>
          <cell r="F126">
            <v>1381707.81</v>
          </cell>
          <cell r="G126">
            <v>751502.22000000009</v>
          </cell>
        </row>
        <row r="127">
          <cell r="A127" t="str">
            <v>19404</v>
          </cell>
          <cell r="B127" t="str">
            <v>CLE ELUM-ROSLYN</v>
          </cell>
          <cell r="C127">
            <v>912666.75</v>
          </cell>
          <cell r="D127">
            <v>934908.28</v>
          </cell>
          <cell r="F127">
            <v>2322039.44</v>
          </cell>
          <cell r="G127">
            <v>1387131.16</v>
          </cell>
        </row>
        <row r="128">
          <cell r="A128" t="str">
            <v>20094</v>
          </cell>
          <cell r="B128" t="str">
            <v>WISHRAM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</row>
        <row r="129">
          <cell r="A129" t="str">
            <v>20203</v>
          </cell>
          <cell r="B129" t="str">
            <v>BICKLETON</v>
          </cell>
          <cell r="C129">
            <v>70693.25</v>
          </cell>
          <cell r="D129">
            <v>71928.91</v>
          </cell>
          <cell r="F129">
            <v>150932.07999999999</v>
          </cell>
          <cell r="G129">
            <v>79003.169999999984</v>
          </cell>
        </row>
        <row r="130">
          <cell r="A130" t="str">
            <v>20215</v>
          </cell>
          <cell r="B130" t="str">
            <v>CENTERVILLE</v>
          </cell>
          <cell r="C130">
            <v>175974.76</v>
          </cell>
          <cell r="D130">
            <v>168204.86</v>
          </cell>
          <cell r="F130">
            <v>379359.65</v>
          </cell>
          <cell r="G130">
            <v>211154.79000000004</v>
          </cell>
        </row>
        <row r="131">
          <cell r="A131" t="str">
            <v>20400</v>
          </cell>
          <cell r="B131" t="str">
            <v>TROUT LAKE</v>
          </cell>
          <cell r="C131">
            <v>150783.01</v>
          </cell>
          <cell r="D131">
            <v>150548.34</v>
          </cell>
          <cell r="F131">
            <v>385267.47</v>
          </cell>
          <cell r="G131">
            <v>234719.12999999998</v>
          </cell>
        </row>
        <row r="132">
          <cell r="A132" t="str">
            <v>20401</v>
          </cell>
          <cell r="B132" t="str">
            <v>GLENWOOD</v>
          </cell>
          <cell r="C132">
            <v>27262.92</v>
          </cell>
          <cell r="D132">
            <v>25191.69</v>
          </cell>
          <cell r="F132">
            <v>74225.009999999995</v>
          </cell>
          <cell r="G132">
            <v>49033.319999999992</v>
          </cell>
        </row>
        <row r="133">
          <cell r="A133" t="str">
            <v>20402</v>
          </cell>
          <cell r="B133" t="str">
            <v>KLICKITAT</v>
          </cell>
          <cell r="C133">
            <v>27612.7</v>
          </cell>
          <cell r="D133">
            <v>30871.03</v>
          </cell>
          <cell r="F133">
            <v>89655.29</v>
          </cell>
          <cell r="G133">
            <v>58784.259999999995</v>
          </cell>
        </row>
        <row r="134">
          <cell r="A134" t="str">
            <v>20403</v>
          </cell>
          <cell r="B134" t="str">
            <v>ROOSEVELT</v>
          </cell>
          <cell r="C134">
            <v>27456.11</v>
          </cell>
          <cell r="D134">
            <v>27543.09</v>
          </cell>
          <cell r="F134">
            <v>59997.4</v>
          </cell>
          <cell r="G134">
            <v>32454.31</v>
          </cell>
        </row>
        <row r="135">
          <cell r="A135" t="str">
            <v>20404</v>
          </cell>
          <cell r="B135" t="str">
            <v>GOLDENDALE</v>
          </cell>
          <cell r="C135">
            <v>1034043.16</v>
          </cell>
          <cell r="D135">
            <v>994899.27</v>
          </cell>
          <cell r="F135">
            <v>2533405.63</v>
          </cell>
          <cell r="G135">
            <v>1538506.3599999999</v>
          </cell>
        </row>
        <row r="136">
          <cell r="A136" t="str">
            <v>20405</v>
          </cell>
          <cell r="B136" t="str">
            <v>WHITE SALMON</v>
          </cell>
          <cell r="C136">
            <v>1064495.29</v>
          </cell>
          <cell r="D136">
            <v>1064659.1200000001</v>
          </cell>
          <cell r="F136">
            <v>2651691.84</v>
          </cell>
          <cell r="G136">
            <v>1587032.7199999997</v>
          </cell>
        </row>
        <row r="137">
          <cell r="A137" t="str">
            <v>20406</v>
          </cell>
          <cell r="B137" t="str">
            <v>LYLE</v>
          </cell>
          <cell r="C137">
            <v>269280.28000000003</v>
          </cell>
          <cell r="D137">
            <v>221922.83</v>
          </cell>
          <cell r="F137">
            <v>671311.17</v>
          </cell>
          <cell r="G137">
            <v>449388.34000000008</v>
          </cell>
        </row>
        <row r="138">
          <cell r="A138" t="str">
            <v>21014</v>
          </cell>
          <cell r="B138" t="str">
            <v>NAPAVINE</v>
          </cell>
          <cell r="C138">
            <v>385279.08</v>
          </cell>
          <cell r="D138">
            <v>403620.9</v>
          </cell>
          <cell r="F138">
            <v>941325.71</v>
          </cell>
          <cell r="G138">
            <v>537704.80999999994</v>
          </cell>
        </row>
        <row r="139">
          <cell r="A139" t="str">
            <v>21036</v>
          </cell>
          <cell r="B139" t="str">
            <v>EVALINE</v>
          </cell>
          <cell r="C139">
            <v>29787.759999999998</v>
          </cell>
          <cell r="D139">
            <v>84979.17</v>
          </cell>
          <cell r="F139">
            <v>244623.01</v>
          </cell>
          <cell r="G139">
            <v>159643.84000000003</v>
          </cell>
        </row>
        <row r="140">
          <cell r="A140" t="str">
            <v>21206</v>
          </cell>
          <cell r="B140" t="str">
            <v>MOSSYROCK</v>
          </cell>
          <cell r="C140">
            <v>338011.15</v>
          </cell>
          <cell r="D140">
            <v>334785.71999999997</v>
          </cell>
          <cell r="F140">
            <v>829793.13</v>
          </cell>
          <cell r="G140">
            <v>495007.41000000003</v>
          </cell>
        </row>
        <row r="141">
          <cell r="A141" t="str">
            <v>21214</v>
          </cell>
          <cell r="B141" t="str">
            <v>MORTON</v>
          </cell>
          <cell r="C141">
            <v>268520.87</v>
          </cell>
          <cell r="D141">
            <v>247009.92000000001</v>
          </cell>
          <cell r="F141">
            <v>635370.76</v>
          </cell>
          <cell r="G141">
            <v>388360.83999999997</v>
          </cell>
        </row>
        <row r="142">
          <cell r="A142" t="str">
            <v>21226</v>
          </cell>
          <cell r="B142" t="str">
            <v>ADNA</v>
          </cell>
          <cell r="C142">
            <v>291662.87</v>
          </cell>
          <cell r="D142">
            <v>278064.2</v>
          </cell>
          <cell r="F142">
            <v>651879.23</v>
          </cell>
          <cell r="G142">
            <v>373815.02999999997</v>
          </cell>
        </row>
        <row r="143">
          <cell r="A143" t="str">
            <v>21232</v>
          </cell>
          <cell r="B143" t="str">
            <v>WINLOCK</v>
          </cell>
          <cell r="C143">
            <v>340864.6</v>
          </cell>
          <cell r="D143">
            <v>329246.25</v>
          </cell>
          <cell r="F143">
            <v>783492.57</v>
          </cell>
          <cell r="G143">
            <v>454246.31999999995</v>
          </cell>
        </row>
        <row r="144">
          <cell r="A144" t="str">
            <v>21234</v>
          </cell>
          <cell r="B144" t="str">
            <v>BOISTFORT</v>
          </cell>
          <cell r="C144">
            <v>74879.75</v>
          </cell>
          <cell r="D144">
            <v>80020.59</v>
          </cell>
          <cell r="F144">
            <v>191649.11</v>
          </cell>
          <cell r="G144">
            <v>111628.51999999999</v>
          </cell>
        </row>
        <row r="145">
          <cell r="A145" t="str">
            <v>21237</v>
          </cell>
          <cell r="B145" t="str">
            <v>TOLEDO</v>
          </cell>
          <cell r="C145">
            <v>403419.8</v>
          </cell>
          <cell r="D145">
            <v>374846.4</v>
          </cell>
          <cell r="F145">
            <v>948963.27</v>
          </cell>
          <cell r="G145">
            <v>574116.87</v>
          </cell>
        </row>
        <row r="146">
          <cell r="A146" t="str">
            <v>21300</v>
          </cell>
          <cell r="B146" t="str">
            <v>ONALASKA</v>
          </cell>
          <cell r="C146">
            <v>394531.25</v>
          </cell>
          <cell r="D146">
            <v>399280.92</v>
          </cell>
          <cell r="F146">
            <v>979696.93</v>
          </cell>
          <cell r="G146">
            <v>580416.01</v>
          </cell>
        </row>
        <row r="147">
          <cell r="A147" t="str">
            <v>21301</v>
          </cell>
          <cell r="B147" t="str">
            <v>PE ELL</v>
          </cell>
          <cell r="C147">
            <v>117786</v>
          </cell>
          <cell r="D147">
            <v>119289.48</v>
          </cell>
          <cell r="F147">
            <v>286218.59999999998</v>
          </cell>
          <cell r="G147">
            <v>166929.12</v>
          </cell>
        </row>
        <row r="148">
          <cell r="A148" t="str">
            <v>21302</v>
          </cell>
          <cell r="B148" t="str">
            <v>CHEHALIS</v>
          </cell>
          <cell r="C148">
            <v>2071245.27</v>
          </cell>
          <cell r="D148">
            <v>1835147.34</v>
          </cell>
          <cell r="F148">
            <v>4487202.96</v>
          </cell>
          <cell r="G148">
            <v>2652055.62</v>
          </cell>
        </row>
        <row r="149">
          <cell r="A149" t="str">
            <v>21303</v>
          </cell>
          <cell r="B149" t="str">
            <v>WHITE PASS</v>
          </cell>
          <cell r="C149">
            <v>302229.11</v>
          </cell>
          <cell r="D149">
            <v>284997.17</v>
          </cell>
          <cell r="F149">
            <v>729883.15</v>
          </cell>
          <cell r="G149">
            <v>444885.98000000004</v>
          </cell>
        </row>
        <row r="150">
          <cell r="A150" t="str">
            <v>21401</v>
          </cell>
          <cell r="B150" t="str">
            <v>CENTRALIA</v>
          </cell>
          <cell r="C150">
            <v>2460035.69</v>
          </cell>
          <cell r="D150">
            <v>2479433.9700000002</v>
          </cell>
          <cell r="F150">
            <v>5591974.8700000001</v>
          </cell>
          <cell r="G150">
            <v>3112540.9</v>
          </cell>
        </row>
        <row r="151">
          <cell r="A151" t="str">
            <v>22008</v>
          </cell>
          <cell r="B151" t="str">
            <v>SPRAGUE</v>
          </cell>
          <cell r="C151">
            <v>112716.97</v>
          </cell>
          <cell r="D151">
            <v>106272.78</v>
          </cell>
          <cell r="F151">
            <v>279392.84000000003</v>
          </cell>
          <cell r="G151">
            <v>173120.06000000003</v>
          </cell>
        </row>
        <row r="152">
          <cell r="A152" t="str">
            <v>22009</v>
          </cell>
          <cell r="B152" t="str">
            <v>REARDAN</v>
          </cell>
          <cell r="C152">
            <v>540381.94999999995</v>
          </cell>
          <cell r="D152">
            <v>527848.13</v>
          </cell>
          <cell r="F152">
            <v>1301776.95</v>
          </cell>
          <cell r="G152">
            <v>773928.82</v>
          </cell>
        </row>
        <row r="153">
          <cell r="A153" t="str">
            <v>22017</v>
          </cell>
          <cell r="B153" t="str">
            <v>ALMIRA</v>
          </cell>
          <cell r="C153">
            <v>70967.48</v>
          </cell>
          <cell r="D153">
            <v>70204.490000000005</v>
          </cell>
          <cell r="F153">
            <v>204591.27</v>
          </cell>
          <cell r="G153">
            <v>134386.77999999997</v>
          </cell>
        </row>
        <row r="154">
          <cell r="A154" t="str">
            <v>22073</v>
          </cell>
          <cell r="B154" t="str">
            <v>CRESTON</v>
          </cell>
          <cell r="C154">
            <v>155208.31</v>
          </cell>
          <cell r="D154">
            <v>153968.24</v>
          </cell>
          <cell r="F154">
            <v>419720.1</v>
          </cell>
          <cell r="G154">
            <v>265751.86</v>
          </cell>
        </row>
        <row r="155">
          <cell r="A155" t="str">
            <v>22105</v>
          </cell>
          <cell r="B155" t="str">
            <v>ODESSA</v>
          </cell>
          <cell r="C155">
            <v>275032.87</v>
          </cell>
          <cell r="D155">
            <v>273269.53000000003</v>
          </cell>
          <cell r="F155">
            <v>693141.93</v>
          </cell>
          <cell r="G155">
            <v>419872.4</v>
          </cell>
        </row>
        <row r="156">
          <cell r="A156" t="str">
            <v>22200</v>
          </cell>
          <cell r="B156" t="str">
            <v>WILBUR</v>
          </cell>
          <cell r="C156">
            <v>269825.68</v>
          </cell>
          <cell r="D156">
            <v>260878.27</v>
          </cell>
          <cell r="F156">
            <v>683784.89</v>
          </cell>
          <cell r="G156">
            <v>422906.62</v>
          </cell>
        </row>
        <row r="157">
          <cell r="A157" t="str">
            <v>22204</v>
          </cell>
          <cell r="B157" t="str">
            <v>HARRINGTON</v>
          </cell>
          <cell r="C157">
            <v>228502.1</v>
          </cell>
          <cell r="D157">
            <v>233850.04</v>
          </cell>
          <cell r="F157">
            <v>542578.04</v>
          </cell>
          <cell r="G157">
            <v>308728</v>
          </cell>
        </row>
        <row r="158">
          <cell r="A158" t="str">
            <v>22207</v>
          </cell>
          <cell r="B158" t="str">
            <v>DAVENPORT</v>
          </cell>
          <cell r="C158">
            <v>443171.45</v>
          </cell>
          <cell r="D158">
            <v>429312.74</v>
          </cell>
          <cell r="F158">
            <v>1051761.3799999999</v>
          </cell>
          <cell r="G158">
            <v>622448.6399999999</v>
          </cell>
        </row>
        <row r="159">
          <cell r="A159" t="str">
            <v>23042</v>
          </cell>
          <cell r="B159" t="str">
            <v>SOUTHSIDE</v>
          </cell>
          <cell r="C159">
            <v>287243.25</v>
          </cell>
          <cell r="D159">
            <v>301866.23999999999</v>
          </cell>
          <cell r="F159">
            <v>663770.23</v>
          </cell>
          <cell r="G159">
            <v>361903.99</v>
          </cell>
        </row>
        <row r="160">
          <cell r="A160" t="str">
            <v>23054</v>
          </cell>
          <cell r="B160" t="str">
            <v>GRAPEVIEW</v>
          </cell>
          <cell r="C160">
            <v>287202.55</v>
          </cell>
          <cell r="D160">
            <v>292711.95</v>
          </cell>
          <cell r="F160">
            <v>682659.82</v>
          </cell>
          <cell r="G160">
            <v>389947.86999999994</v>
          </cell>
        </row>
        <row r="161">
          <cell r="A161" t="str">
            <v>23309</v>
          </cell>
          <cell r="B161" t="str">
            <v>SHELTON</v>
          </cell>
          <cell r="C161">
            <v>3099527.29</v>
          </cell>
          <cell r="D161">
            <v>3031794.73</v>
          </cell>
          <cell r="F161">
            <v>7092608.3499999996</v>
          </cell>
          <cell r="G161">
            <v>4060813.6199999996</v>
          </cell>
        </row>
        <row r="162">
          <cell r="A162" t="str">
            <v>23311</v>
          </cell>
          <cell r="B162" t="str">
            <v>MARY M KNIGHT</v>
          </cell>
          <cell r="C162">
            <v>210483.28</v>
          </cell>
          <cell r="D162">
            <v>232400.24</v>
          </cell>
          <cell r="F162">
            <v>555612.52</v>
          </cell>
          <cell r="G162">
            <v>323212.28000000003</v>
          </cell>
        </row>
        <row r="163">
          <cell r="A163" t="str">
            <v>23402</v>
          </cell>
          <cell r="B163" t="str">
            <v>PIONEER</v>
          </cell>
          <cell r="C163">
            <v>1203485.5900000001</v>
          </cell>
          <cell r="D163">
            <v>1193298.6000000001</v>
          </cell>
          <cell r="F163">
            <v>2845258.91</v>
          </cell>
          <cell r="G163">
            <v>1651960.31</v>
          </cell>
        </row>
        <row r="164">
          <cell r="A164" t="str">
            <v>23403</v>
          </cell>
          <cell r="B164" t="str">
            <v>NORTH MASON</v>
          </cell>
          <cell r="C164">
            <v>1903556.39</v>
          </cell>
          <cell r="D164">
            <v>1866985.92</v>
          </cell>
          <cell r="F164">
            <v>4484505.4400000004</v>
          </cell>
          <cell r="G164">
            <v>2617519.5200000005</v>
          </cell>
        </row>
        <row r="165">
          <cell r="A165" t="str">
            <v>23404</v>
          </cell>
          <cell r="B165" t="str">
            <v>HOOD CANAL</v>
          </cell>
          <cell r="C165">
            <v>598924.44999999995</v>
          </cell>
          <cell r="D165">
            <v>552698.31000000006</v>
          </cell>
          <cell r="F165">
            <v>1492275.45</v>
          </cell>
          <cell r="G165">
            <v>939577.1399999999</v>
          </cell>
        </row>
        <row r="166">
          <cell r="A166" t="str">
            <v>24014</v>
          </cell>
          <cell r="B166" t="str">
            <v>NESPELEM</v>
          </cell>
          <cell r="C166">
            <v>12608.26</v>
          </cell>
          <cell r="D166">
            <v>11289.84</v>
          </cell>
          <cell r="F166">
            <v>32063.09</v>
          </cell>
          <cell r="G166">
            <v>20773.25</v>
          </cell>
        </row>
        <row r="167">
          <cell r="A167" t="str">
            <v>24019</v>
          </cell>
          <cell r="B167" t="str">
            <v>OMAK</v>
          </cell>
          <cell r="C167">
            <v>812576</v>
          </cell>
          <cell r="D167">
            <v>794234.76</v>
          </cell>
          <cell r="F167">
            <v>2139590.79</v>
          </cell>
          <cell r="G167">
            <v>1345356.03</v>
          </cell>
        </row>
        <row r="168">
          <cell r="A168" t="str">
            <v>24105</v>
          </cell>
          <cell r="B168" t="str">
            <v>OKANOGAN</v>
          </cell>
          <cell r="C168">
            <v>346584.48</v>
          </cell>
          <cell r="D168">
            <v>342933</v>
          </cell>
          <cell r="F168">
            <v>916361.38</v>
          </cell>
          <cell r="G168">
            <v>573428.38</v>
          </cell>
        </row>
        <row r="169">
          <cell r="A169" t="str">
            <v>24111</v>
          </cell>
          <cell r="B169" t="str">
            <v>BREWSTER</v>
          </cell>
          <cell r="C169">
            <v>409862.01</v>
          </cell>
          <cell r="D169">
            <v>382473.41</v>
          </cell>
          <cell r="F169">
            <v>1027569.86</v>
          </cell>
          <cell r="G169">
            <v>645096.44999999995</v>
          </cell>
        </row>
        <row r="170">
          <cell r="A170" t="str">
            <v>24122</v>
          </cell>
          <cell r="B170" t="str">
            <v>PATEROS</v>
          </cell>
          <cell r="C170">
            <v>250667.89</v>
          </cell>
          <cell r="D170">
            <v>268582.2</v>
          </cell>
          <cell r="F170">
            <v>681251.36</v>
          </cell>
          <cell r="G170">
            <v>412669.16</v>
          </cell>
        </row>
        <row r="171">
          <cell r="A171" t="str">
            <v>24350</v>
          </cell>
          <cell r="B171" t="str">
            <v>METHOW VALLEY</v>
          </cell>
          <cell r="C171">
            <v>655051.63</v>
          </cell>
          <cell r="D171">
            <v>632391.34</v>
          </cell>
          <cell r="F171">
            <v>1714802.76</v>
          </cell>
          <cell r="G171">
            <v>1082411.42</v>
          </cell>
        </row>
        <row r="172">
          <cell r="A172" t="str">
            <v>24404</v>
          </cell>
          <cell r="B172" t="str">
            <v>TONASKET</v>
          </cell>
          <cell r="C172">
            <v>609145.73</v>
          </cell>
          <cell r="D172">
            <v>596904.35</v>
          </cell>
          <cell r="F172">
            <v>1602112.21</v>
          </cell>
          <cell r="G172">
            <v>1005207.86</v>
          </cell>
        </row>
        <row r="173">
          <cell r="A173" t="str">
            <v>24410</v>
          </cell>
          <cell r="B173" t="str">
            <v>OROVILLE</v>
          </cell>
          <cell r="C173">
            <v>562019.54</v>
          </cell>
          <cell r="D173">
            <v>553146.71</v>
          </cell>
          <cell r="F173">
            <v>1483044.34</v>
          </cell>
          <cell r="G173">
            <v>929897.63000000012</v>
          </cell>
        </row>
        <row r="174">
          <cell r="A174" t="str">
            <v>25101</v>
          </cell>
          <cell r="B174" t="str">
            <v>OCEAN BEACH</v>
          </cell>
          <cell r="C174">
            <v>1063566.99</v>
          </cell>
          <cell r="D174">
            <v>1091869.76</v>
          </cell>
          <cell r="F174">
            <v>2905809.06</v>
          </cell>
          <cell r="G174">
            <v>1813939.3</v>
          </cell>
        </row>
        <row r="175">
          <cell r="A175" t="str">
            <v>25116</v>
          </cell>
          <cell r="B175" t="str">
            <v>RAYMOND</v>
          </cell>
          <cell r="C175">
            <v>307709.03000000003</v>
          </cell>
          <cell r="D175">
            <v>320898.03000000003</v>
          </cell>
          <cell r="F175">
            <v>769200.81</v>
          </cell>
          <cell r="G175">
            <v>448302.78</v>
          </cell>
        </row>
        <row r="176">
          <cell r="A176" t="str">
            <v>25118</v>
          </cell>
          <cell r="B176" t="str">
            <v>SOUTH BEND</v>
          </cell>
          <cell r="C176">
            <v>219708.26</v>
          </cell>
          <cell r="D176">
            <v>217947.9</v>
          </cell>
          <cell r="F176">
            <v>588471.87</v>
          </cell>
          <cell r="G176">
            <v>370523.97</v>
          </cell>
        </row>
        <row r="177">
          <cell r="A177" t="str">
            <v>25155</v>
          </cell>
          <cell r="B177" t="str">
            <v>NASELLE-GRAYS RIVER</v>
          </cell>
          <cell r="C177">
            <v>195121.12</v>
          </cell>
          <cell r="D177">
            <v>181020.74</v>
          </cell>
          <cell r="F177">
            <v>525430.98</v>
          </cell>
          <cell r="G177">
            <v>344410.24</v>
          </cell>
        </row>
        <row r="178">
          <cell r="A178" t="str">
            <v>25160</v>
          </cell>
          <cell r="B178" t="str">
            <v>WILLAPA VALLEY</v>
          </cell>
          <cell r="C178">
            <v>194835</v>
          </cell>
          <cell r="D178">
            <v>205370.1</v>
          </cell>
          <cell r="F178">
            <v>498168.17</v>
          </cell>
          <cell r="G178">
            <v>292798.06999999995</v>
          </cell>
        </row>
        <row r="179">
          <cell r="A179" t="str">
            <v>25200</v>
          </cell>
          <cell r="B179" t="str">
            <v>NORTH RIVER</v>
          </cell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A180" t="str">
            <v>26056</v>
          </cell>
          <cell r="B180" t="str">
            <v>NEWPORT</v>
          </cell>
          <cell r="C180">
            <v>648155.17000000004</v>
          </cell>
          <cell r="D180">
            <v>626166.64</v>
          </cell>
          <cell r="F180">
            <v>1611513.83</v>
          </cell>
          <cell r="G180">
            <v>985347.19000000006</v>
          </cell>
        </row>
        <row r="181">
          <cell r="A181" t="str">
            <v>26059</v>
          </cell>
          <cell r="B181" t="str">
            <v>CUSICK</v>
          </cell>
          <cell r="C181">
            <v>148884.14000000001</v>
          </cell>
          <cell r="D181">
            <v>147764.43</v>
          </cell>
          <cell r="F181">
            <v>367012.87</v>
          </cell>
          <cell r="G181">
            <v>219248.44</v>
          </cell>
        </row>
        <row r="182">
          <cell r="A182" t="str">
            <v>26070</v>
          </cell>
          <cell r="B182" t="str">
            <v>SELKIRK</v>
          </cell>
          <cell r="C182">
            <v>187623.94</v>
          </cell>
          <cell r="D182">
            <v>189029.63</v>
          </cell>
          <cell r="F182">
            <v>515524.95</v>
          </cell>
          <cell r="G182">
            <v>326495.32</v>
          </cell>
        </row>
        <row r="183">
          <cell r="A183" t="str">
            <v>27001</v>
          </cell>
          <cell r="B183" t="str">
            <v>STEILACOOM HIST.</v>
          </cell>
          <cell r="C183">
            <v>3255451.11</v>
          </cell>
          <cell r="D183">
            <v>3036446.77</v>
          </cell>
          <cell r="F183">
            <v>7015119.6600000001</v>
          </cell>
          <cell r="G183">
            <v>3978672.89</v>
          </cell>
        </row>
        <row r="184">
          <cell r="A184" t="str">
            <v>27003</v>
          </cell>
          <cell r="B184" t="str">
            <v>PUYALLUP</v>
          </cell>
          <cell r="C184">
            <v>23534204.77</v>
          </cell>
          <cell r="D184">
            <v>22749929.23</v>
          </cell>
          <cell r="F184">
            <v>50410136.090000004</v>
          </cell>
          <cell r="G184">
            <v>27660206.860000003</v>
          </cell>
        </row>
        <row r="185">
          <cell r="A185" t="str">
            <v>27010</v>
          </cell>
          <cell r="B185" t="str">
            <v>TACOMA</v>
          </cell>
          <cell r="C185">
            <v>39437979.32</v>
          </cell>
          <cell r="D185">
            <v>39737744.659999996</v>
          </cell>
          <cell r="F185">
            <v>86057007.099999994</v>
          </cell>
          <cell r="G185">
            <v>46319262.439999998</v>
          </cell>
        </row>
        <row r="186">
          <cell r="A186" t="str">
            <v>27019</v>
          </cell>
          <cell r="B186" t="str">
            <v>CARBONADO</v>
          </cell>
          <cell r="C186">
            <v>202009.88</v>
          </cell>
          <cell r="D186">
            <v>189066.34</v>
          </cell>
          <cell r="F186">
            <v>447573.22</v>
          </cell>
          <cell r="G186">
            <v>258506.87999999998</v>
          </cell>
        </row>
        <row r="187">
          <cell r="A187" t="str">
            <v>27083</v>
          </cell>
          <cell r="B187" t="str">
            <v>UNIVERSITY PLACE</v>
          </cell>
          <cell r="C187">
            <v>5576551.2400000002</v>
          </cell>
          <cell r="D187">
            <v>5426541.8399999999</v>
          </cell>
          <cell r="F187">
            <v>11752250.619999999</v>
          </cell>
          <cell r="G187">
            <v>6325708.7799999993</v>
          </cell>
        </row>
        <row r="188">
          <cell r="A188" t="str">
            <v>27320</v>
          </cell>
          <cell r="B188" t="str">
            <v>SUMNER</v>
          </cell>
          <cell r="C188">
            <v>9889131.2200000007</v>
          </cell>
          <cell r="D188">
            <v>9168541.9299999997</v>
          </cell>
          <cell r="F188">
            <v>20939983.25</v>
          </cell>
          <cell r="G188">
            <v>11771441.32</v>
          </cell>
        </row>
        <row r="189">
          <cell r="A189" t="str">
            <v>27343</v>
          </cell>
          <cell r="B189" t="str">
            <v>DIERINGER</v>
          </cell>
          <cell r="C189">
            <v>2672366.86</v>
          </cell>
          <cell r="D189">
            <v>2556068.21</v>
          </cell>
          <cell r="F189">
            <v>5537418.5800000001</v>
          </cell>
          <cell r="G189">
            <v>2981350.37</v>
          </cell>
        </row>
        <row r="190">
          <cell r="A190" t="str">
            <v>27344</v>
          </cell>
          <cell r="B190" t="str">
            <v>ORTING</v>
          </cell>
          <cell r="C190">
            <v>1955150.17</v>
          </cell>
          <cell r="D190">
            <v>1917057.61</v>
          </cell>
          <cell r="F190">
            <v>4224489.1100000003</v>
          </cell>
          <cell r="G190">
            <v>2307431.5</v>
          </cell>
        </row>
        <row r="191">
          <cell r="A191" t="str">
            <v>27400</v>
          </cell>
          <cell r="B191" t="str">
            <v>CLOVER PARK</v>
          </cell>
          <cell r="C191">
            <v>9585037.6500000004</v>
          </cell>
          <cell r="D191">
            <v>9689514.6400000006</v>
          </cell>
          <cell r="F191">
            <v>21247848.879999999</v>
          </cell>
          <cell r="G191">
            <v>11558334.239999998</v>
          </cell>
        </row>
        <row r="192">
          <cell r="A192" t="str">
            <v>27401</v>
          </cell>
          <cell r="B192" t="str">
            <v>PENINSULA</v>
          </cell>
          <cell r="C192">
            <v>10529991.91</v>
          </cell>
          <cell r="D192">
            <v>10264596.539999999</v>
          </cell>
          <cell r="F192">
            <v>23037924.390000001</v>
          </cell>
          <cell r="G192">
            <v>12773327.850000001</v>
          </cell>
        </row>
        <row r="193">
          <cell r="A193" t="str">
            <v>27402</v>
          </cell>
          <cell r="B193" t="str">
            <v>FRANKLIN PIERCE</v>
          </cell>
          <cell r="C193">
            <v>7934432.9400000004</v>
          </cell>
          <cell r="D193">
            <v>7678700.3300000001</v>
          </cell>
          <cell r="F193">
            <v>17059012.43</v>
          </cell>
          <cell r="G193">
            <v>9380312.0999999996</v>
          </cell>
        </row>
        <row r="194">
          <cell r="A194" t="str">
            <v>27403</v>
          </cell>
          <cell r="B194" t="str">
            <v>BETHEL</v>
          </cell>
          <cell r="C194">
            <v>19397430.719999999</v>
          </cell>
          <cell r="D194">
            <v>18452669.829999998</v>
          </cell>
          <cell r="F194">
            <v>41025603.530000001</v>
          </cell>
          <cell r="G194">
            <v>22572933.700000003</v>
          </cell>
        </row>
        <row r="195">
          <cell r="A195" t="str">
            <v>27404</v>
          </cell>
          <cell r="B195" t="str">
            <v>EATONVILLE</v>
          </cell>
          <cell r="C195">
            <v>1921689.61</v>
          </cell>
          <cell r="D195">
            <v>1914039.29</v>
          </cell>
          <cell r="F195">
            <v>4476076.68</v>
          </cell>
          <cell r="G195">
            <v>2562037.3899999997</v>
          </cell>
        </row>
        <row r="196">
          <cell r="A196" t="str">
            <v>27416</v>
          </cell>
          <cell r="B196" t="str">
            <v>WHITE RIVER</v>
          </cell>
          <cell r="C196">
            <v>3973585.02</v>
          </cell>
          <cell r="D196">
            <v>3797484.85</v>
          </cell>
          <cell r="F196">
            <v>8493018.3100000005</v>
          </cell>
          <cell r="G196">
            <v>4695533.4600000009</v>
          </cell>
        </row>
        <row r="197">
          <cell r="A197" t="str">
            <v>27417</v>
          </cell>
          <cell r="B197" t="str">
            <v>FIFE</v>
          </cell>
          <cell r="C197">
            <v>4243406.5999999996</v>
          </cell>
          <cell r="D197">
            <v>4257194.38</v>
          </cell>
          <cell r="F197">
            <v>9314659.75</v>
          </cell>
          <cell r="G197">
            <v>5057465.37</v>
          </cell>
        </row>
        <row r="198">
          <cell r="A198" t="str">
            <v>28010</v>
          </cell>
          <cell r="B198" t="str">
            <v>SHAW ISLAND</v>
          </cell>
          <cell r="C198">
            <v>0</v>
          </cell>
          <cell r="D198">
            <v>0</v>
          </cell>
          <cell r="F198">
            <v>0</v>
          </cell>
          <cell r="G198">
            <v>0</v>
          </cell>
        </row>
        <row r="199">
          <cell r="A199" t="str">
            <v>28137</v>
          </cell>
          <cell r="B199" t="str">
            <v>ORCAS ISLAND</v>
          </cell>
          <cell r="C199">
            <v>745367.13</v>
          </cell>
          <cell r="D199">
            <v>777168.62</v>
          </cell>
          <cell r="F199">
            <v>2025143.77</v>
          </cell>
          <cell r="G199">
            <v>1247975.1499999999</v>
          </cell>
        </row>
        <row r="200">
          <cell r="A200" t="str">
            <v>28144</v>
          </cell>
          <cell r="B200" t="str">
            <v>LOPEZ ISLAND</v>
          </cell>
          <cell r="C200">
            <v>337614.24</v>
          </cell>
          <cell r="D200">
            <v>328958.06</v>
          </cell>
          <cell r="F200">
            <v>884354.4</v>
          </cell>
          <cell r="G200">
            <v>555396.34000000008</v>
          </cell>
        </row>
        <row r="201">
          <cell r="A201" t="str">
            <v>28149</v>
          </cell>
          <cell r="B201" t="str">
            <v>SAN JUAN ISLAND</v>
          </cell>
          <cell r="C201">
            <v>827359.87</v>
          </cell>
          <cell r="D201">
            <v>822468.28</v>
          </cell>
          <cell r="F201">
            <v>2093856.7</v>
          </cell>
          <cell r="G201">
            <v>1271388.42</v>
          </cell>
        </row>
        <row r="202">
          <cell r="A202" t="str">
            <v>29011</v>
          </cell>
          <cell r="B202" t="str">
            <v>CONCRETE</v>
          </cell>
          <cell r="C202">
            <v>641797.91</v>
          </cell>
          <cell r="D202">
            <v>647289.1</v>
          </cell>
          <cell r="F202">
            <v>1457818.6</v>
          </cell>
          <cell r="G202">
            <v>810529.50000000012</v>
          </cell>
        </row>
        <row r="203">
          <cell r="A203" t="str">
            <v>29100</v>
          </cell>
          <cell r="B203" t="str">
            <v>BURLINGTON-EDISON</v>
          </cell>
          <cell r="C203">
            <v>4365831.29</v>
          </cell>
          <cell r="D203">
            <v>4329709.74</v>
          </cell>
          <cell r="F203">
            <v>9453331.2200000007</v>
          </cell>
          <cell r="G203">
            <v>5123621.4800000004</v>
          </cell>
        </row>
        <row r="204">
          <cell r="A204" t="str">
            <v>29101</v>
          </cell>
          <cell r="B204" t="str">
            <v>SEDRO-WOOLLEY</v>
          </cell>
          <cell r="C204">
            <v>4492017.93</v>
          </cell>
          <cell r="D204">
            <v>4495727.82</v>
          </cell>
          <cell r="F204">
            <v>9771715.0600000005</v>
          </cell>
          <cell r="G204">
            <v>5275987.24</v>
          </cell>
        </row>
        <row r="205">
          <cell r="A205" t="str">
            <v>29103</v>
          </cell>
          <cell r="B205" t="str">
            <v>ANACORTES</v>
          </cell>
          <cell r="C205">
            <v>3707773.38</v>
          </cell>
          <cell r="D205">
            <v>3052992.17</v>
          </cell>
          <cell r="F205">
            <v>7413904.8499999996</v>
          </cell>
          <cell r="G205">
            <v>4360912.68</v>
          </cell>
        </row>
        <row r="206">
          <cell r="A206" t="str">
            <v>29311</v>
          </cell>
          <cell r="B206" t="str">
            <v>LA CONNER</v>
          </cell>
          <cell r="C206">
            <v>622138.98</v>
          </cell>
          <cell r="D206">
            <v>609069.86</v>
          </cell>
          <cell r="F206">
            <v>1337703.6399999999</v>
          </cell>
          <cell r="G206">
            <v>728633.77999999991</v>
          </cell>
        </row>
        <row r="207">
          <cell r="A207" t="str">
            <v>29317</v>
          </cell>
          <cell r="B207" t="str">
            <v>CONWAY</v>
          </cell>
          <cell r="C207">
            <v>639729.1</v>
          </cell>
          <cell r="D207">
            <v>641387.98</v>
          </cell>
          <cell r="F207">
            <v>1396421.17</v>
          </cell>
          <cell r="G207">
            <v>755033.19</v>
          </cell>
        </row>
        <row r="208">
          <cell r="A208" t="str">
            <v>29320</v>
          </cell>
          <cell r="B208" t="str">
            <v>MOUNT VERNON</v>
          </cell>
          <cell r="C208">
            <v>6598432.5199999996</v>
          </cell>
          <cell r="D208">
            <v>6215087.7400000002</v>
          </cell>
          <cell r="F208">
            <v>13676123.289999999</v>
          </cell>
          <cell r="G208">
            <v>7461035.5499999989</v>
          </cell>
        </row>
        <row r="209">
          <cell r="A209" t="str">
            <v>30002</v>
          </cell>
          <cell r="B209" t="str">
            <v>SKAMANIA</v>
          </cell>
          <cell r="C209">
            <v>65748.149999999994</v>
          </cell>
          <cell r="D209">
            <v>57064.73</v>
          </cell>
          <cell r="F209">
            <v>155284.9</v>
          </cell>
          <cell r="G209">
            <v>98220.169999999984</v>
          </cell>
        </row>
        <row r="210">
          <cell r="A210" t="str">
            <v>30029</v>
          </cell>
          <cell r="B210" t="str">
            <v>MOUNT PLEASANT</v>
          </cell>
          <cell r="C210">
            <v>59567.29</v>
          </cell>
          <cell r="D210">
            <v>54768.7</v>
          </cell>
          <cell r="F210">
            <v>147826.82999999999</v>
          </cell>
          <cell r="G210">
            <v>93058.12999999999</v>
          </cell>
        </row>
        <row r="211">
          <cell r="A211" t="str">
            <v>30031</v>
          </cell>
          <cell r="B211" t="str">
            <v>MILL A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</row>
        <row r="212">
          <cell r="A212" t="str">
            <v>30303</v>
          </cell>
          <cell r="B212" t="str">
            <v>STEVENSON-CARSON</v>
          </cell>
          <cell r="C212">
            <v>308307.21999999997</v>
          </cell>
          <cell r="D212">
            <v>522991.96</v>
          </cell>
          <cell r="F212">
            <v>995283.32</v>
          </cell>
          <cell r="G212">
            <v>472291.35999999993</v>
          </cell>
        </row>
        <row r="213">
          <cell r="A213" t="str">
            <v>31002</v>
          </cell>
          <cell r="B213" t="str">
            <v>EVERETT</v>
          </cell>
          <cell r="C213">
            <v>23188790.969999999</v>
          </cell>
          <cell r="D213">
            <v>22538857.579999998</v>
          </cell>
          <cell r="F213">
            <v>48789796.880000003</v>
          </cell>
          <cell r="G213">
            <v>26250939.300000004</v>
          </cell>
        </row>
        <row r="214">
          <cell r="A214" t="str">
            <v>31004</v>
          </cell>
          <cell r="B214" t="str">
            <v>LAKE STEVENS</v>
          </cell>
          <cell r="C214">
            <v>6227462.21</v>
          </cell>
          <cell r="D214">
            <v>6254781.96</v>
          </cell>
          <cell r="F214">
            <v>13163998.210000001</v>
          </cell>
          <cell r="G214">
            <v>6909216.2500000009</v>
          </cell>
        </row>
        <row r="215">
          <cell r="A215" t="str">
            <v>31006</v>
          </cell>
          <cell r="B215" t="str">
            <v>MUKILTEO</v>
          </cell>
          <cell r="C215">
            <v>19568466.329999998</v>
          </cell>
          <cell r="D215">
            <v>18801096.93</v>
          </cell>
          <cell r="F215">
            <v>41353058.350000001</v>
          </cell>
          <cell r="G215">
            <v>22551961.420000002</v>
          </cell>
        </row>
        <row r="216">
          <cell r="A216" t="str">
            <v>31015</v>
          </cell>
          <cell r="B216" t="str">
            <v>EDMONDS</v>
          </cell>
          <cell r="C216">
            <v>25988950.75</v>
          </cell>
          <cell r="D216">
            <v>24698695.600000001</v>
          </cell>
          <cell r="F216">
            <v>54671000.399999999</v>
          </cell>
          <cell r="G216">
            <v>29972304.799999997</v>
          </cell>
        </row>
        <row r="217">
          <cell r="A217" t="str">
            <v>31016</v>
          </cell>
          <cell r="B217" t="str">
            <v>ARLINGTON</v>
          </cell>
          <cell r="C217">
            <v>5736413.9000000004</v>
          </cell>
          <cell r="D217">
            <v>5423178.4500000002</v>
          </cell>
          <cell r="F217">
            <v>12204441.119999999</v>
          </cell>
          <cell r="G217">
            <v>6781262.669999999</v>
          </cell>
        </row>
        <row r="218">
          <cell r="A218" t="str">
            <v>31025</v>
          </cell>
          <cell r="B218" t="str">
            <v>MARYSVILLE</v>
          </cell>
          <cell r="C218">
            <v>12087169.369999999</v>
          </cell>
          <cell r="D218">
            <v>12138307.68</v>
          </cell>
          <cell r="F218">
            <v>25996832.82</v>
          </cell>
          <cell r="G218">
            <v>13858525.140000001</v>
          </cell>
        </row>
        <row r="219">
          <cell r="A219" t="str">
            <v>31063</v>
          </cell>
          <cell r="B219" t="str">
            <v>INDEX</v>
          </cell>
          <cell r="C219">
            <v>69769.179999999993</v>
          </cell>
          <cell r="D219">
            <v>66740.97</v>
          </cell>
          <cell r="F219">
            <v>176869.97</v>
          </cell>
          <cell r="G219">
            <v>110129</v>
          </cell>
        </row>
        <row r="220">
          <cell r="A220" t="str">
            <v>31103</v>
          </cell>
          <cell r="B220" t="str">
            <v>MONROE</v>
          </cell>
          <cell r="C220">
            <v>7434449.3099999996</v>
          </cell>
          <cell r="D220">
            <v>7024410.3099999996</v>
          </cell>
          <cell r="F220">
            <v>15563971.09</v>
          </cell>
          <cell r="G220">
            <v>8539560.7800000012</v>
          </cell>
        </row>
        <row r="221">
          <cell r="A221" t="str">
            <v>31201</v>
          </cell>
          <cell r="B221" t="str">
            <v>SNOHOMISH</v>
          </cell>
          <cell r="C221">
            <v>11334920.640000001</v>
          </cell>
          <cell r="D221">
            <v>10857426.42</v>
          </cell>
          <cell r="F221">
            <v>23521379.170000002</v>
          </cell>
          <cell r="G221">
            <v>12663952.750000002</v>
          </cell>
        </row>
        <row r="222">
          <cell r="A222" t="str">
            <v>31306</v>
          </cell>
          <cell r="B222" t="str">
            <v>LAKEWOOD</v>
          </cell>
          <cell r="C222">
            <v>2840800.21</v>
          </cell>
          <cell r="D222">
            <v>2694224.71</v>
          </cell>
          <cell r="F222">
            <v>5921008.21</v>
          </cell>
          <cell r="G222">
            <v>3226783.5</v>
          </cell>
        </row>
        <row r="223">
          <cell r="A223" t="str">
            <v>31311</v>
          </cell>
          <cell r="B223" t="str">
            <v>SULTAN</v>
          </cell>
          <cell r="C223">
            <v>1944792.78</v>
          </cell>
          <cell r="D223">
            <v>1904130.48</v>
          </cell>
          <cell r="F223">
            <v>4334067.75</v>
          </cell>
          <cell r="G223">
            <v>2429937.27</v>
          </cell>
        </row>
        <row r="224">
          <cell r="A224" t="str">
            <v>31330</v>
          </cell>
          <cell r="B224" t="str">
            <v>DARRINGTON</v>
          </cell>
          <cell r="C224">
            <v>456909.59</v>
          </cell>
          <cell r="D224">
            <v>426866.98</v>
          </cell>
          <cell r="F224">
            <v>1026488.53</v>
          </cell>
          <cell r="G224">
            <v>599621.55000000005</v>
          </cell>
        </row>
        <row r="225">
          <cell r="A225" t="str">
            <v>31332</v>
          </cell>
          <cell r="B225" t="str">
            <v>GRANITE FALLS</v>
          </cell>
          <cell r="C225">
            <v>2032611.09</v>
          </cell>
          <cell r="D225">
            <v>2017577.4</v>
          </cell>
          <cell r="F225">
            <v>4364013.95</v>
          </cell>
          <cell r="G225">
            <v>2346436.5500000003</v>
          </cell>
        </row>
        <row r="226">
          <cell r="A226" t="str">
            <v>31401</v>
          </cell>
          <cell r="B226" t="str">
            <v>STANWOOD</v>
          </cell>
          <cell r="C226">
            <v>5017491.09</v>
          </cell>
          <cell r="D226">
            <v>5193760.91</v>
          </cell>
          <cell r="F226">
            <v>11385162.949999999</v>
          </cell>
          <cell r="G226">
            <v>6191402.0399999991</v>
          </cell>
        </row>
        <row r="227">
          <cell r="A227" t="str">
            <v>32081</v>
          </cell>
          <cell r="B227" t="str">
            <v>SPOKANE</v>
          </cell>
          <cell r="C227">
            <v>28740686.59</v>
          </cell>
          <cell r="D227">
            <v>28176423.379999999</v>
          </cell>
          <cell r="F227">
            <v>64547174.619999997</v>
          </cell>
          <cell r="G227">
            <v>36370751.239999995</v>
          </cell>
        </row>
        <row r="228">
          <cell r="A228" t="str">
            <v>32123</v>
          </cell>
          <cell r="B228" t="str">
            <v>ORCHARD PRAIRIE</v>
          </cell>
          <cell r="C228">
            <v>44945.97</v>
          </cell>
          <cell r="D228">
            <v>44390.93</v>
          </cell>
          <cell r="F228">
            <v>103181.89</v>
          </cell>
          <cell r="G228">
            <v>58790.96</v>
          </cell>
        </row>
        <row r="229">
          <cell r="A229" t="str">
            <v>32312</v>
          </cell>
          <cell r="B229" t="str">
            <v>GREAT NORTHERN</v>
          </cell>
          <cell r="C229">
            <v>74478.820000000007</v>
          </cell>
          <cell r="D229">
            <v>75030.91</v>
          </cell>
          <cell r="F229">
            <v>188046.52</v>
          </cell>
          <cell r="G229">
            <v>113015.60999999999</v>
          </cell>
        </row>
        <row r="230">
          <cell r="A230" t="str">
            <v>32325</v>
          </cell>
          <cell r="B230" t="str">
            <v>NINE MILE FALLS</v>
          </cell>
          <cell r="C230">
            <v>1272651.4099999999</v>
          </cell>
          <cell r="D230">
            <v>1285711.99</v>
          </cell>
          <cell r="F230">
            <v>2898119.2</v>
          </cell>
          <cell r="G230">
            <v>1612407.2100000002</v>
          </cell>
        </row>
        <row r="231">
          <cell r="A231" t="str">
            <v>32326</v>
          </cell>
          <cell r="B231" t="str">
            <v>MEDICAL LAKE</v>
          </cell>
          <cell r="C231">
            <v>496240.18</v>
          </cell>
          <cell r="D231">
            <v>504257.94</v>
          </cell>
          <cell r="F231">
            <v>1175304.01</v>
          </cell>
          <cell r="G231">
            <v>671046.07000000007</v>
          </cell>
        </row>
        <row r="232">
          <cell r="A232" t="str">
            <v>32354</v>
          </cell>
          <cell r="B232" t="str">
            <v>MEAD</v>
          </cell>
          <cell r="C232">
            <v>9295254.1099999994</v>
          </cell>
          <cell r="D232">
            <v>9007193.8699999992</v>
          </cell>
          <cell r="F232">
            <v>20384793.050000001</v>
          </cell>
          <cell r="G232">
            <v>11377599.180000002</v>
          </cell>
        </row>
        <row r="233">
          <cell r="A233" t="str">
            <v>32356</v>
          </cell>
          <cell r="B233" t="str">
            <v>CENTRAL VALLEY</v>
          </cell>
          <cell r="C233">
            <v>11052956.109999999</v>
          </cell>
          <cell r="D233">
            <v>10724540.310000001</v>
          </cell>
          <cell r="F233">
            <v>24358379.18</v>
          </cell>
          <cell r="G233">
            <v>13633838.869999999</v>
          </cell>
        </row>
        <row r="234">
          <cell r="A234" t="str">
            <v>32358</v>
          </cell>
          <cell r="B234" t="str">
            <v>FREEMAN</v>
          </cell>
          <cell r="C234">
            <v>679893.02</v>
          </cell>
          <cell r="D234">
            <v>645878.54</v>
          </cell>
          <cell r="F234">
            <v>1511208.51</v>
          </cell>
          <cell r="G234">
            <v>865329.97</v>
          </cell>
        </row>
        <row r="235">
          <cell r="A235" t="str">
            <v>32360</v>
          </cell>
          <cell r="B235" t="str">
            <v>CHENEY</v>
          </cell>
          <cell r="C235">
            <v>4026609.51</v>
          </cell>
          <cell r="D235">
            <v>3918592.96</v>
          </cell>
          <cell r="F235">
            <v>9159645.9399999995</v>
          </cell>
          <cell r="G235">
            <v>5241052.9799999995</v>
          </cell>
        </row>
        <row r="236">
          <cell r="A236" t="str">
            <v>32361</v>
          </cell>
          <cell r="B236" t="str">
            <v>EAST VALLEY (SPOKANE)</v>
          </cell>
          <cell r="C236">
            <v>4772033.88</v>
          </cell>
          <cell r="D236">
            <v>4799492.9000000004</v>
          </cell>
          <cell r="F236">
            <v>10587108.9</v>
          </cell>
          <cell r="G236">
            <v>5787616</v>
          </cell>
        </row>
        <row r="237">
          <cell r="A237" t="str">
            <v>32362</v>
          </cell>
          <cell r="B237" t="str">
            <v>LIBERTY</v>
          </cell>
          <cell r="C237">
            <v>581378.98</v>
          </cell>
          <cell r="D237">
            <v>582652.37</v>
          </cell>
          <cell r="F237">
            <v>1425512.12</v>
          </cell>
          <cell r="G237">
            <v>842859.75000000012</v>
          </cell>
        </row>
        <row r="238">
          <cell r="A238" t="str">
            <v>32363</v>
          </cell>
          <cell r="B238" t="str">
            <v>WEST VALLEY (SPOKANE)</v>
          </cell>
          <cell r="C238">
            <v>3525534.63</v>
          </cell>
          <cell r="D238">
            <v>3444894.95</v>
          </cell>
          <cell r="F238">
            <v>7937001.9699999997</v>
          </cell>
          <cell r="G238">
            <v>4492107.0199999996</v>
          </cell>
        </row>
        <row r="239">
          <cell r="A239" t="str">
            <v>32414</v>
          </cell>
          <cell r="B239" t="str">
            <v>DEER PARK</v>
          </cell>
          <cell r="C239">
            <v>886305.12</v>
          </cell>
          <cell r="D239">
            <v>854927.54</v>
          </cell>
          <cell r="F239">
            <v>2099969.84</v>
          </cell>
          <cell r="G239">
            <v>1245042.2999999998</v>
          </cell>
        </row>
        <row r="240">
          <cell r="A240" t="str">
            <v>32416</v>
          </cell>
          <cell r="B240" t="str">
            <v>RIVERSIDE</v>
          </cell>
          <cell r="C240">
            <v>1191242.08</v>
          </cell>
          <cell r="D240">
            <v>1195383.52</v>
          </cell>
          <cell r="F240">
            <v>2891646.16</v>
          </cell>
          <cell r="G240">
            <v>1696262.6400000001</v>
          </cell>
        </row>
        <row r="241">
          <cell r="A241" t="str">
            <v>33030</v>
          </cell>
          <cell r="B241" t="str">
            <v>ONION CREEK</v>
          </cell>
          <cell r="C241">
            <v>20619.73</v>
          </cell>
          <cell r="D241">
            <v>18979.88</v>
          </cell>
          <cell r="F241">
            <v>54336.05</v>
          </cell>
          <cell r="G241">
            <v>35356.17</v>
          </cell>
        </row>
        <row r="242">
          <cell r="A242" t="str">
            <v>33036</v>
          </cell>
          <cell r="B242" t="str">
            <v>CHEWELAH</v>
          </cell>
          <cell r="C242">
            <v>389283.37</v>
          </cell>
          <cell r="D242">
            <v>389895.94</v>
          </cell>
          <cell r="F242">
            <v>1029270.41</v>
          </cell>
          <cell r="G242">
            <v>639374.47</v>
          </cell>
        </row>
        <row r="243">
          <cell r="A243" t="str">
            <v>33049</v>
          </cell>
          <cell r="B243" t="str">
            <v>WELLPINIT</v>
          </cell>
          <cell r="C243">
            <v>16185.69</v>
          </cell>
          <cell r="D243">
            <v>13376.52</v>
          </cell>
          <cell r="F243">
            <v>31868.9</v>
          </cell>
          <cell r="G243">
            <v>18492.38</v>
          </cell>
        </row>
        <row r="244">
          <cell r="A244" t="str">
            <v>33070</v>
          </cell>
          <cell r="B244" t="str">
            <v>VALLEY</v>
          </cell>
          <cell r="C244">
            <v>50093.919999999998</v>
          </cell>
          <cell r="D244">
            <v>52003.81</v>
          </cell>
          <cell r="F244">
            <v>145799.13</v>
          </cell>
          <cell r="G244">
            <v>93795.32</v>
          </cell>
        </row>
        <row r="245">
          <cell r="A245" t="str">
            <v>33115</v>
          </cell>
          <cell r="B245" t="str">
            <v>COLVILLE</v>
          </cell>
          <cell r="C245">
            <v>1047154.12</v>
          </cell>
          <cell r="D245">
            <v>1081436.53</v>
          </cell>
          <cell r="F245">
            <v>2644758.27</v>
          </cell>
          <cell r="G245">
            <v>1563321.74</v>
          </cell>
        </row>
        <row r="246">
          <cell r="A246" t="str">
            <v>33183</v>
          </cell>
          <cell r="B246" t="str">
            <v>LOON LAKE</v>
          </cell>
          <cell r="C246">
            <v>83561.05</v>
          </cell>
          <cell r="D246">
            <v>83168.44</v>
          </cell>
          <cell r="F246">
            <v>223307.28</v>
          </cell>
          <cell r="G246">
            <v>140138.84</v>
          </cell>
        </row>
        <row r="247">
          <cell r="A247" t="str">
            <v>33202</v>
          </cell>
          <cell r="B247" t="str">
            <v>SUMMIT VALLEY</v>
          </cell>
          <cell r="C247">
            <v>24660.400000000001</v>
          </cell>
          <cell r="D247">
            <v>23811.9</v>
          </cell>
          <cell r="F247">
            <v>61921.17</v>
          </cell>
          <cell r="G247">
            <v>38109.269999999997</v>
          </cell>
        </row>
        <row r="248">
          <cell r="A248" t="str">
            <v>33205</v>
          </cell>
          <cell r="B248" t="str">
            <v>EVERGREEN (STEVENS)</v>
          </cell>
          <cell r="C248">
            <v>9903.5300000000007</v>
          </cell>
          <cell r="D248">
            <v>0</v>
          </cell>
          <cell r="F248">
            <v>17596.12</v>
          </cell>
          <cell r="G248">
            <v>17596.12</v>
          </cell>
        </row>
        <row r="249">
          <cell r="A249" t="str">
            <v>33206</v>
          </cell>
          <cell r="B249" t="str">
            <v>COLUMBIA (STEVENS)</v>
          </cell>
          <cell r="C249">
            <v>45670.77</v>
          </cell>
          <cell r="D249">
            <v>43839.18</v>
          </cell>
          <cell r="F249">
            <v>119114.51</v>
          </cell>
          <cell r="G249">
            <v>75275.329999999987</v>
          </cell>
        </row>
        <row r="250">
          <cell r="A250" t="str">
            <v>33207</v>
          </cell>
          <cell r="B250" t="str">
            <v>MARY WALKER</v>
          </cell>
          <cell r="C250">
            <v>76705.850000000006</v>
          </cell>
          <cell r="D250">
            <v>74674.13</v>
          </cell>
          <cell r="F250">
            <v>214761.77</v>
          </cell>
          <cell r="G250">
            <v>140087.63999999998</v>
          </cell>
        </row>
        <row r="251">
          <cell r="A251" t="str">
            <v>33211</v>
          </cell>
          <cell r="B251" t="str">
            <v>NORTHPORT</v>
          </cell>
          <cell r="C251">
            <v>93496.81</v>
          </cell>
          <cell r="D251">
            <v>133312.75</v>
          </cell>
          <cell r="F251">
            <v>312130.51</v>
          </cell>
          <cell r="G251">
            <v>178817.76</v>
          </cell>
        </row>
        <row r="252">
          <cell r="A252" t="str">
            <v>33212</v>
          </cell>
          <cell r="B252" t="str">
            <v>KETTLE FALLS</v>
          </cell>
          <cell r="C252">
            <v>556233.56000000006</v>
          </cell>
          <cell r="D252">
            <v>418483.82</v>
          </cell>
          <cell r="F252">
            <v>1294120.33</v>
          </cell>
          <cell r="G252">
            <v>875636.51</v>
          </cell>
        </row>
        <row r="253">
          <cell r="A253" t="str">
            <v>34002</v>
          </cell>
          <cell r="B253" t="str">
            <v>YELM</v>
          </cell>
          <cell r="C253">
            <v>4800195.28</v>
          </cell>
          <cell r="D253">
            <v>4556032.12</v>
          </cell>
          <cell r="F253">
            <v>10260040.15</v>
          </cell>
          <cell r="G253">
            <v>5704008.0300000003</v>
          </cell>
        </row>
        <row r="254">
          <cell r="A254" t="str">
            <v>34003</v>
          </cell>
          <cell r="B254" t="str">
            <v>NORTH THURSTON</v>
          </cell>
          <cell r="C254">
            <v>15143194.630000001</v>
          </cell>
          <cell r="D254">
            <v>15094315.18</v>
          </cell>
          <cell r="F254">
            <v>32832621.82</v>
          </cell>
          <cell r="G254">
            <v>17738306.640000001</v>
          </cell>
        </row>
        <row r="255">
          <cell r="A255" t="str">
            <v>34033</v>
          </cell>
          <cell r="B255" t="str">
            <v>TUMWATER</v>
          </cell>
          <cell r="C255">
            <v>6678788.1399999997</v>
          </cell>
          <cell r="D255">
            <v>6633821.25</v>
          </cell>
          <cell r="F255">
            <v>14498887.109999999</v>
          </cell>
          <cell r="G255">
            <v>7865065.8599999994</v>
          </cell>
        </row>
        <row r="256">
          <cell r="A256" t="str">
            <v>34111</v>
          </cell>
          <cell r="B256" t="str">
            <v>OLYMPIA</v>
          </cell>
          <cell r="C256">
            <v>10912171.34</v>
          </cell>
          <cell r="D256">
            <v>10612155.140000001</v>
          </cell>
          <cell r="F256">
            <v>23069015.449999999</v>
          </cell>
          <cell r="G256">
            <v>12456860.309999999</v>
          </cell>
        </row>
        <row r="257">
          <cell r="A257" t="str">
            <v>34307</v>
          </cell>
          <cell r="B257" t="str">
            <v>RAINIER</v>
          </cell>
          <cell r="C257">
            <v>728755.61</v>
          </cell>
          <cell r="D257">
            <v>760956.19</v>
          </cell>
          <cell r="F257">
            <v>1638429.33</v>
          </cell>
          <cell r="G257">
            <v>877473.14000000013</v>
          </cell>
        </row>
        <row r="258">
          <cell r="A258" t="str">
            <v>34324</v>
          </cell>
          <cell r="B258" t="str">
            <v>GRIFFIN</v>
          </cell>
          <cell r="C258">
            <v>1029055.58</v>
          </cell>
          <cell r="D258">
            <v>1028091.54</v>
          </cell>
          <cell r="F258">
            <v>2242260.46</v>
          </cell>
          <cell r="G258">
            <v>1214168.92</v>
          </cell>
        </row>
        <row r="259">
          <cell r="A259" t="str">
            <v>34401</v>
          </cell>
          <cell r="B259" t="str">
            <v>ROCHESTER</v>
          </cell>
          <cell r="C259">
            <v>1873441.55</v>
          </cell>
          <cell r="D259">
            <v>1721130.81</v>
          </cell>
          <cell r="F259">
            <v>3954200.01</v>
          </cell>
          <cell r="G259">
            <v>2233069.1999999997</v>
          </cell>
        </row>
        <row r="260">
          <cell r="A260" t="str">
            <v>34402</v>
          </cell>
          <cell r="B260" t="str">
            <v>TENINO</v>
          </cell>
          <cell r="C260">
            <v>1290862.1499999999</v>
          </cell>
          <cell r="D260">
            <v>1283685.71</v>
          </cell>
          <cell r="F260">
            <v>2827363.73</v>
          </cell>
          <cell r="G260">
            <v>1543678.02</v>
          </cell>
        </row>
        <row r="261">
          <cell r="A261" t="str">
            <v>35200</v>
          </cell>
          <cell r="B261" t="str">
            <v>WAHKIAKUM</v>
          </cell>
          <cell r="C261">
            <v>301957.63</v>
          </cell>
          <cell r="D261">
            <v>331572.31</v>
          </cell>
          <cell r="F261">
            <v>850397.6</v>
          </cell>
          <cell r="G261">
            <v>518825.29</v>
          </cell>
        </row>
        <row r="262">
          <cell r="A262" t="str">
            <v>36101</v>
          </cell>
          <cell r="B262" t="str">
            <v>DIXIE</v>
          </cell>
          <cell r="C262">
            <v>87086.67</v>
          </cell>
          <cell r="D262">
            <v>86061.82</v>
          </cell>
          <cell r="F262">
            <v>230635.67</v>
          </cell>
          <cell r="G262">
            <v>144573.85</v>
          </cell>
        </row>
        <row r="263">
          <cell r="A263" t="str">
            <v>36140</v>
          </cell>
          <cell r="B263" t="str">
            <v>WALLA WALLA</v>
          </cell>
          <cell r="C263">
            <v>4582745.18</v>
          </cell>
          <cell r="D263">
            <v>4499098.07</v>
          </cell>
          <cell r="F263">
            <v>10845509.619999999</v>
          </cell>
          <cell r="G263">
            <v>6346411.5499999989</v>
          </cell>
        </row>
        <row r="264">
          <cell r="A264" t="str">
            <v>36250</v>
          </cell>
          <cell r="B264" t="str">
            <v>COLLEGE PLACE</v>
          </cell>
          <cell r="C264">
            <v>1265673.02</v>
          </cell>
          <cell r="D264">
            <v>1259323.81</v>
          </cell>
          <cell r="F264">
            <v>2952519.24</v>
          </cell>
          <cell r="G264">
            <v>1693195.4300000002</v>
          </cell>
        </row>
        <row r="265">
          <cell r="A265" t="str">
            <v>36300</v>
          </cell>
          <cell r="B265" t="str">
            <v>TOUCHET</v>
          </cell>
          <cell r="C265">
            <v>293792.13</v>
          </cell>
          <cell r="D265">
            <v>309994.62</v>
          </cell>
          <cell r="F265">
            <v>700079.36</v>
          </cell>
          <cell r="G265">
            <v>390084.74</v>
          </cell>
        </row>
        <row r="266">
          <cell r="A266" t="str">
            <v>36400</v>
          </cell>
          <cell r="B266" t="str">
            <v>COLUMBIA (WALLA WALLA)</v>
          </cell>
          <cell r="C266">
            <v>939352.35</v>
          </cell>
          <cell r="D266">
            <v>881692.01</v>
          </cell>
          <cell r="F266">
            <v>2022870.61</v>
          </cell>
          <cell r="G266">
            <v>1141178.6000000001</v>
          </cell>
        </row>
        <row r="267">
          <cell r="A267" t="str">
            <v>36401</v>
          </cell>
          <cell r="B267" t="str">
            <v>WAITSBURG</v>
          </cell>
          <cell r="C267">
            <v>224144.19</v>
          </cell>
          <cell r="D267">
            <v>218327.51</v>
          </cell>
          <cell r="F267">
            <v>541701.36</v>
          </cell>
          <cell r="G267">
            <v>323373.84999999998</v>
          </cell>
        </row>
        <row r="268">
          <cell r="A268" t="str">
            <v>36402</v>
          </cell>
          <cell r="B268" t="str">
            <v>PRESCOTT</v>
          </cell>
          <cell r="C268">
            <v>272574.48</v>
          </cell>
          <cell r="D268">
            <v>268875.77</v>
          </cell>
          <cell r="F268">
            <v>609432.94999999995</v>
          </cell>
          <cell r="G268">
            <v>340557.17999999993</v>
          </cell>
        </row>
        <row r="269">
          <cell r="A269" t="str">
            <v>37501</v>
          </cell>
          <cell r="B269" t="str">
            <v>BELLINGHAM</v>
          </cell>
          <cell r="C269">
            <v>14648167.609999999</v>
          </cell>
          <cell r="D269">
            <v>14172428.41</v>
          </cell>
          <cell r="F269">
            <v>31433955.370000001</v>
          </cell>
          <cell r="G269">
            <v>17261526.960000001</v>
          </cell>
        </row>
        <row r="270">
          <cell r="A270" t="str">
            <v>37502</v>
          </cell>
          <cell r="B270" t="str">
            <v>FERNDALE</v>
          </cell>
          <cell r="C270">
            <v>6418286.5700000003</v>
          </cell>
          <cell r="D270">
            <v>6191577.2000000002</v>
          </cell>
          <cell r="F270">
            <v>13814924.9</v>
          </cell>
          <cell r="G270">
            <v>7623347.7000000002</v>
          </cell>
        </row>
        <row r="271">
          <cell r="A271" t="str">
            <v>37503</v>
          </cell>
          <cell r="B271" t="str">
            <v>BLAINE</v>
          </cell>
          <cell r="C271">
            <v>3679545.18</v>
          </cell>
          <cell r="D271">
            <v>2850720.57</v>
          </cell>
          <cell r="F271">
            <v>6527319.9299999997</v>
          </cell>
          <cell r="G271">
            <v>3676599.36</v>
          </cell>
        </row>
        <row r="272">
          <cell r="A272" t="str">
            <v>37504</v>
          </cell>
          <cell r="B272" t="str">
            <v>LYNDEN</v>
          </cell>
          <cell r="C272">
            <v>2559227.1800000002</v>
          </cell>
          <cell r="D272">
            <v>2541241.56</v>
          </cell>
          <cell r="F272">
            <v>5611910.2400000002</v>
          </cell>
          <cell r="G272">
            <v>3070668.68</v>
          </cell>
        </row>
        <row r="273">
          <cell r="A273" t="str">
            <v>37505</v>
          </cell>
          <cell r="B273" t="str">
            <v>MERIDIAN</v>
          </cell>
          <cell r="C273">
            <v>1860062.73</v>
          </cell>
          <cell r="D273">
            <v>1802451.25</v>
          </cell>
          <cell r="F273">
            <v>3998452.88</v>
          </cell>
          <cell r="G273">
            <v>2196001.63</v>
          </cell>
        </row>
        <row r="274">
          <cell r="A274" t="str">
            <v>37506</v>
          </cell>
          <cell r="B274" t="str">
            <v>NOOKSACK VALLEY</v>
          </cell>
          <cell r="C274">
            <v>1700934.29</v>
          </cell>
          <cell r="D274">
            <v>1682221.64</v>
          </cell>
          <cell r="F274">
            <v>4391127.4800000004</v>
          </cell>
          <cell r="G274">
            <v>2708905.8400000008</v>
          </cell>
        </row>
        <row r="275">
          <cell r="A275" t="str">
            <v>37507</v>
          </cell>
          <cell r="B275" t="str">
            <v>MOUNT BAKER</v>
          </cell>
          <cell r="C275">
            <v>2315607.06</v>
          </cell>
          <cell r="D275">
            <v>2334160.6</v>
          </cell>
          <cell r="F275">
            <v>5382518.4699999997</v>
          </cell>
          <cell r="G275">
            <v>3048357.8699999996</v>
          </cell>
        </row>
        <row r="276">
          <cell r="A276" t="str">
            <v>38126</v>
          </cell>
          <cell r="B276" t="str">
            <v>LACROSSE JOINT</v>
          </cell>
          <cell r="C276">
            <v>220089.84</v>
          </cell>
          <cell r="D276">
            <v>222659.58</v>
          </cell>
          <cell r="F276">
            <v>543423.18000000005</v>
          </cell>
          <cell r="G276">
            <v>320763.60000000009</v>
          </cell>
        </row>
        <row r="277">
          <cell r="A277" t="str">
            <v>38264</v>
          </cell>
          <cell r="B277" t="str">
            <v>LAMONT</v>
          </cell>
          <cell r="C277">
            <v>44195.67</v>
          </cell>
          <cell r="D277">
            <v>36394.83</v>
          </cell>
          <cell r="F277">
            <v>145802.79</v>
          </cell>
          <cell r="G277">
            <v>109407.96</v>
          </cell>
        </row>
        <row r="278">
          <cell r="A278" t="str">
            <v>38265</v>
          </cell>
          <cell r="B278" t="str">
            <v>TEKOA</v>
          </cell>
          <cell r="C278">
            <v>121524.72</v>
          </cell>
          <cell r="D278">
            <v>130674.14</v>
          </cell>
          <cell r="F278">
            <v>335798</v>
          </cell>
          <cell r="G278">
            <v>205123.86</v>
          </cell>
        </row>
        <row r="279">
          <cell r="A279" t="str">
            <v>38267</v>
          </cell>
          <cell r="B279" t="str">
            <v>PULLMAN</v>
          </cell>
          <cell r="C279">
            <v>2288766.64</v>
          </cell>
          <cell r="D279">
            <v>2325976.04</v>
          </cell>
          <cell r="F279">
            <v>5346755.63</v>
          </cell>
          <cell r="G279">
            <v>3020779.59</v>
          </cell>
        </row>
        <row r="280">
          <cell r="A280" t="str">
            <v>38300</v>
          </cell>
          <cell r="B280" t="str">
            <v>COLFAX</v>
          </cell>
          <cell r="C280">
            <v>495723.54</v>
          </cell>
          <cell r="D280">
            <v>486943.23</v>
          </cell>
          <cell r="F280">
            <v>1193715.93</v>
          </cell>
          <cell r="G280">
            <v>706772.7</v>
          </cell>
        </row>
        <row r="281">
          <cell r="A281" t="str">
            <v>38301</v>
          </cell>
          <cell r="B281" t="str">
            <v>PALOUSE</v>
          </cell>
          <cell r="C281">
            <v>186140.03</v>
          </cell>
          <cell r="D281">
            <v>173567.13</v>
          </cell>
          <cell r="F281">
            <v>461602.48</v>
          </cell>
          <cell r="G281">
            <v>288035.34999999998</v>
          </cell>
        </row>
        <row r="282">
          <cell r="A282" t="str">
            <v>38302</v>
          </cell>
          <cell r="B282" t="str">
            <v>GARFIELD</v>
          </cell>
          <cell r="C282">
            <v>73173.56</v>
          </cell>
          <cell r="D282">
            <v>75805.81</v>
          </cell>
          <cell r="F282">
            <v>253771.15</v>
          </cell>
          <cell r="G282">
            <v>177965.34</v>
          </cell>
        </row>
        <row r="283">
          <cell r="A283" t="str">
            <v>38304</v>
          </cell>
          <cell r="B283" t="str">
            <v>STEPTOE</v>
          </cell>
          <cell r="C283">
            <v>43265.15</v>
          </cell>
          <cell r="D283">
            <v>43800.92</v>
          </cell>
          <cell r="F283">
            <v>110858.77</v>
          </cell>
          <cell r="G283">
            <v>67057.850000000006</v>
          </cell>
        </row>
        <row r="284">
          <cell r="A284" t="str">
            <v>38306</v>
          </cell>
          <cell r="B284" t="str">
            <v>COLTON</v>
          </cell>
          <cell r="C284">
            <v>191184.72</v>
          </cell>
          <cell r="D284">
            <v>191028.27</v>
          </cell>
          <cell r="F284">
            <v>497692.94</v>
          </cell>
          <cell r="G284">
            <v>306664.67000000004</v>
          </cell>
        </row>
        <row r="285">
          <cell r="A285" t="str">
            <v>38308</v>
          </cell>
          <cell r="B285" t="str">
            <v>ENDICOTT</v>
          </cell>
          <cell r="C285">
            <v>129522.72</v>
          </cell>
          <cell r="D285">
            <v>135289.73000000001</v>
          </cell>
          <cell r="F285">
            <v>332894.02</v>
          </cell>
          <cell r="G285">
            <v>197604.29</v>
          </cell>
        </row>
        <row r="286">
          <cell r="A286" t="str">
            <v>38320</v>
          </cell>
          <cell r="B286" t="str">
            <v>ROSALIA</v>
          </cell>
          <cell r="C286">
            <v>248295.37</v>
          </cell>
          <cell r="D286">
            <v>249013.75</v>
          </cell>
          <cell r="F286">
            <v>595283.96</v>
          </cell>
          <cell r="G286">
            <v>346270.20999999996</v>
          </cell>
        </row>
        <row r="287">
          <cell r="A287" t="str">
            <v>38322</v>
          </cell>
          <cell r="B287" t="str">
            <v>ST JOHN</v>
          </cell>
          <cell r="C287">
            <v>171802.03</v>
          </cell>
          <cell r="D287">
            <v>169535.78</v>
          </cell>
          <cell r="F287">
            <v>431952.35</v>
          </cell>
          <cell r="G287">
            <v>262416.56999999995</v>
          </cell>
        </row>
        <row r="288">
          <cell r="A288" t="str">
            <v>38324</v>
          </cell>
          <cell r="B288" t="str">
            <v>OAKESDALE</v>
          </cell>
          <cell r="C288">
            <v>228627.79</v>
          </cell>
          <cell r="D288">
            <v>227649.63</v>
          </cell>
          <cell r="F288">
            <v>562797.38</v>
          </cell>
          <cell r="G288">
            <v>335147.75</v>
          </cell>
        </row>
        <row r="289">
          <cell r="A289" t="str">
            <v>39002</v>
          </cell>
          <cell r="B289" t="str">
            <v>UNION GAP</v>
          </cell>
          <cell r="C289">
            <v>405043.17</v>
          </cell>
          <cell r="D289">
            <v>408865.82</v>
          </cell>
          <cell r="F289">
            <v>983055.27</v>
          </cell>
          <cell r="G289">
            <v>574189.44999999995</v>
          </cell>
        </row>
        <row r="290">
          <cell r="A290" t="str">
            <v>39003</v>
          </cell>
          <cell r="B290" t="str">
            <v>NACHES VALLEY</v>
          </cell>
          <cell r="C290">
            <v>1130620.3600000001</v>
          </cell>
          <cell r="D290">
            <v>1078575.81</v>
          </cell>
          <cell r="F290">
            <v>2725450.77</v>
          </cell>
          <cell r="G290">
            <v>1646874.96</v>
          </cell>
        </row>
        <row r="291">
          <cell r="A291" t="str">
            <v>39007</v>
          </cell>
          <cell r="B291" t="str">
            <v>YAKIMA</v>
          </cell>
          <cell r="C291">
            <v>6143487.9100000001</v>
          </cell>
          <cell r="D291">
            <v>5932127.1799999997</v>
          </cell>
          <cell r="F291">
            <v>13950093.75</v>
          </cell>
          <cell r="G291">
            <v>8017966.5700000003</v>
          </cell>
        </row>
        <row r="292">
          <cell r="A292" t="str">
            <v>39090</v>
          </cell>
          <cell r="B292" t="str">
            <v>EAST VALLEY (YAKIMA)</v>
          </cell>
          <cell r="C292">
            <v>2019223.24</v>
          </cell>
          <cell r="D292">
            <v>1974826.95</v>
          </cell>
          <cell r="F292">
            <v>4500249.99</v>
          </cell>
          <cell r="G292">
            <v>2525423.04</v>
          </cell>
        </row>
        <row r="293">
          <cell r="A293" t="str">
            <v>39119</v>
          </cell>
          <cell r="B293" t="str">
            <v>SELAH</v>
          </cell>
          <cell r="C293">
            <v>2405676.17</v>
          </cell>
          <cell r="D293">
            <v>2370600.39</v>
          </cell>
          <cell r="F293">
            <v>5329972.9800000004</v>
          </cell>
          <cell r="G293">
            <v>2959372.5900000003</v>
          </cell>
        </row>
        <row r="294">
          <cell r="A294" t="str">
            <v>39120</v>
          </cell>
          <cell r="B294" t="str">
            <v>MABTON</v>
          </cell>
          <cell r="C294">
            <v>99230.95</v>
          </cell>
          <cell r="D294">
            <v>100345.06</v>
          </cell>
          <cell r="F294">
            <v>259699.15</v>
          </cell>
          <cell r="G294">
            <v>159354.09</v>
          </cell>
        </row>
        <row r="295">
          <cell r="A295" t="str">
            <v>39200</v>
          </cell>
          <cell r="B295" t="str">
            <v>GRANDVIEW</v>
          </cell>
          <cell r="C295">
            <v>557033.81000000006</v>
          </cell>
          <cell r="D295">
            <v>508463.4</v>
          </cell>
          <cell r="F295">
            <v>1239498.21</v>
          </cell>
          <cell r="G295">
            <v>731034.80999999994</v>
          </cell>
        </row>
        <row r="296">
          <cell r="A296" t="str">
            <v>39201</v>
          </cell>
          <cell r="B296" t="str">
            <v>SUNNYSIDE</v>
          </cell>
          <cell r="C296">
            <v>837503</v>
          </cell>
          <cell r="D296">
            <v>832426.69</v>
          </cell>
          <cell r="F296">
            <v>2040660.01</v>
          </cell>
          <cell r="G296">
            <v>1208233.32</v>
          </cell>
        </row>
        <row r="297">
          <cell r="A297" t="str">
            <v>39202</v>
          </cell>
          <cell r="B297" t="str">
            <v>TOPPENISH</v>
          </cell>
          <cell r="C297">
            <v>474823.23</v>
          </cell>
          <cell r="D297">
            <v>477808.87</v>
          </cell>
          <cell r="F297">
            <v>1170139.04</v>
          </cell>
          <cell r="G297">
            <v>692330.17</v>
          </cell>
        </row>
        <row r="298">
          <cell r="A298" t="str">
            <v>39203</v>
          </cell>
          <cell r="B298" t="str">
            <v>HIGHLAND</v>
          </cell>
          <cell r="C298">
            <v>651129.69999999995</v>
          </cell>
          <cell r="D298">
            <v>648671.05000000005</v>
          </cell>
          <cell r="F298">
            <v>1485391.97</v>
          </cell>
          <cell r="G298">
            <v>836720.91999999993</v>
          </cell>
        </row>
        <row r="299">
          <cell r="A299" t="str">
            <v>39204</v>
          </cell>
          <cell r="B299" t="str">
            <v>GRANGER</v>
          </cell>
          <cell r="C299">
            <v>240727.79</v>
          </cell>
          <cell r="D299">
            <v>245523.6</v>
          </cell>
          <cell r="F299">
            <v>630067.51</v>
          </cell>
          <cell r="G299">
            <v>384543.91000000003</v>
          </cell>
        </row>
        <row r="300">
          <cell r="A300" t="str">
            <v>39205</v>
          </cell>
          <cell r="B300" t="str">
            <v>ZILLAH</v>
          </cell>
          <cell r="C300">
            <v>332020.21999999997</v>
          </cell>
          <cell r="D300">
            <v>329389.86</v>
          </cell>
          <cell r="F300">
            <v>776617.81</v>
          </cell>
          <cell r="G300">
            <v>447227.95000000007</v>
          </cell>
        </row>
        <row r="301">
          <cell r="A301" t="str">
            <v>39207</v>
          </cell>
          <cell r="B301" t="str">
            <v>WAPATO</v>
          </cell>
          <cell r="C301">
            <v>396341.7</v>
          </cell>
          <cell r="D301">
            <v>396426.69</v>
          </cell>
          <cell r="F301">
            <v>951443.63</v>
          </cell>
          <cell r="G301">
            <v>555016.93999999994</v>
          </cell>
        </row>
        <row r="302">
          <cell r="A302" t="str">
            <v>39208</v>
          </cell>
          <cell r="B302" t="str">
            <v>WEST VALLEY (YAKIMA)</v>
          </cell>
          <cell r="C302">
            <v>3041027.67</v>
          </cell>
          <cell r="D302">
            <v>3052811.43</v>
          </cell>
          <cell r="F302">
            <v>6871992.3300000001</v>
          </cell>
          <cell r="G302">
            <v>3819180.9</v>
          </cell>
        </row>
        <row r="303">
          <cell r="A303" t="str">
            <v>39209</v>
          </cell>
          <cell r="B303" t="str">
            <v>MOUNT ADAMS</v>
          </cell>
          <cell r="C303">
            <v>62066.78</v>
          </cell>
          <cell r="D303">
            <v>59277.97</v>
          </cell>
          <cell r="F303">
            <v>148247.62</v>
          </cell>
          <cell r="G303">
            <v>88969.65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78"/>
  <sheetViews>
    <sheetView tabSelected="1" topLeftCell="A2" zoomScaleNormal="100" workbookViewId="0">
      <selection activeCell="D20" sqref="D20"/>
    </sheetView>
  </sheetViews>
  <sheetFormatPr defaultRowHeight="15"/>
  <cols>
    <col min="1" max="1" width="4.85546875" customWidth="1"/>
    <col min="2" max="2" width="9.140625" hidden="1" customWidth="1"/>
    <col min="3" max="3" width="17.5703125" customWidth="1"/>
    <col min="4" max="4" width="16.7109375" customWidth="1"/>
    <col min="5" max="5" width="15.42578125" customWidth="1"/>
    <col min="6" max="6" width="16" customWidth="1"/>
    <col min="7" max="7" width="1.7109375" customWidth="1"/>
    <col min="8" max="10" width="8.7109375" customWidth="1"/>
    <col min="11" max="11" width="1.28515625" customWidth="1"/>
    <col min="12" max="14" width="8.7109375" customWidth="1"/>
    <col min="15" max="15" width="1.28515625" customWidth="1"/>
    <col min="16" max="18" width="8.7109375" customWidth="1"/>
    <col min="19" max="19" width="1.7109375" customWidth="1"/>
    <col min="20" max="22" width="8.7109375" customWidth="1"/>
  </cols>
  <sheetData>
    <row r="1" spans="1:22" hidden="1">
      <c r="A1" s="1"/>
      <c r="B1" s="2" t="s">
        <v>0</v>
      </c>
      <c r="C1" s="3"/>
      <c r="D1" s="4"/>
      <c r="E1" s="5" t="s">
        <v>1</v>
      </c>
      <c r="F1" s="6"/>
      <c r="G1" s="7"/>
      <c r="H1" s="8"/>
      <c r="I1" s="9"/>
      <c r="J1" s="10"/>
      <c r="K1" s="10"/>
      <c r="L1" s="8"/>
      <c r="M1" s="9"/>
      <c r="N1" s="10"/>
      <c r="O1" s="10"/>
      <c r="P1" s="8"/>
      <c r="Q1" s="9"/>
      <c r="R1" s="10"/>
      <c r="S1" s="11"/>
      <c r="T1" s="12" t="s">
        <v>2</v>
      </c>
      <c r="U1" s="13"/>
      <c r="V1" s="14"/>
    </row>
    <row r="2" spans="1:22">
      <c r="A2" s="15"/>
      <c r="B2" s="16"/>
      <c r="C2" s="17"/>
      <c r="D2" s="18" t="s">
        <v>3</v>
      </c>
      <c r="E2" s="19" t="s">
        <v>4</v>
      </c>
      <c r="F2" s="20" t="s">
        <v>5</v>
      </c>
      <c r="G2" s="21"/>
      <c r="H2" s="22"/>
      <c r="I2" s="23"/>
      <c r="J2" s="24" t="s">
        <v>6</v>
      </c>
      <c r="K2" s="24"/>
      <c r="L2" s="22"/>
      <c r="M2" s="23"/>
      <c r="N2" s="24" t="s">
        <v>7</v>
      </c>
      <c r="O2" s="24"/>
      <c r="P2" s="22"/>
      <c r="Q2" s="23"/>
      <c r="R2" s="24" t="s">
        <v>8</v>
      </c>
      <c r="S2" s="21"/>
      <c r="T2" s="25"/>
      <c r="U2" s="26"/>
      <c r="V2" s="27"/>
    </row>
    <row r="3" spans="1:22">
      <c r="A3" s="28" t="s">
        <v>9</v>
      </c>
      <c r="B3" s="16"/>
      <c r="C3" s="17"/>
      <c r="D3" s="29" t="s">
        <v>10</v>
      </c>
      <c r="E3" s="30" t="s">
        <v>11</v>
      </c>
      <c r="F3" s="31" t="s">
        <v>11</v>
      </c>
      <c r="G3" s="32"/>
      <c r="H3" s="33" t="s">
        <v>4</v>
      </c>
      <c r="I3" s="34" t="s">
        <v>5</v>
      </c>
      <c r="J3" s="35" t="s">
        <v>12</v>
      </c>
      <c r="K3" s="35"/>
      <c r="L3" s="33" t="s">
        <v>4</v>
      </c>
      <c r="M3" s="34" t="s">
        <v>5</v>
      </c>
      <c r="N3" s="35" t="s">
        <v>12</v>
      </c>
      <c r="O3" s="35"/>
      <c r="P3" s="33" t="s">
        <v>4</v>
      </c>
      <c r="Q3" s="34" t="s">
        <v>5</v>
      </c>
      <c r="R3" s="35" t="s">
        <v>12</v>
      </c>
      <c r="S3" s="32"/>
      <c r="T3" s="36" t="s">
        <v>4</v>
      </c>
      <c r="U3" s="34" t="s">
        <v>5</v>
      </c>
      <c r="V3" s="35" t="s">
        <v>12</v>
      </c>
    </row>
    <row r="4" spans="1:22">
      <c r="A4" s="37"/>
      <c r="B4" s="38"/>
      <c r="C4" s="39" t="s">
        <v>13</v>
      </c>
      <c r="D4" s="40" t="s">
        <v>14</v>
      </c>
      <c r="E4" s="41" t="s">
        <v>15</v>
      </c>
      <c r="F4" s="42" t="s">
        <v>15</v>
      </c>
      <c r="G4" s="21"/>
      <c r="H4" s="43" t="s">
        <v>16</v>
      </c>
      <c r="I4" s="44" t="s">
        <v>16</v>
      </c>
      <c r="J4" s="45" t="s">
        <v>16</v>
      </c>
      <c r="K4" s="34"/>
      <c r="L4" s="43" t="s">
        <v>16</v>
      </c>
      <c r="M4" s="44" t="s">
        <v>16</v>
      </c>
      <c r="N4" s="45" t="s">
        <v>16</v>
      </c>
      <c r="O4" s="34"/>
      <c r="P4" s="43" t="s">
        <v>16</v>
      </c>
      <c r="Q4" s="44" t="s">
        <v>16</v>
      </c>
      <c r="R4" s="45" t="s">
        <v>16</v>
      </c>
      <c r="S4" s="21"/>
      <c r="T4" s="46" t="s">
        <v>16</v>
      </c>
      <c r="U4" s="44" t="s">
        <v>16</v>
      </c>
      <c r="V4" s="47" t="s">
        <v>16</v>
      </c>
    </row>
    <row r="5" spans="1:22">
      <c r="A5" s="51" t="s">
        <v>17</v>
      </c>
      <c r="B5" s="52" t="s">
        <v>18</v>
      </c>
      <c r="C5" s="53"/>
      <c r="D5" s="54">
        <f>'[1]CurBackup 1516'!C1</f>
        <v>2365389991.360148</v>
      </c>
      <c r="E5" s="55">
        <f>'[1]CurBackup 1516'!E1</f>
        <v>1293670549.1099992</v>
      </c>
      <c r="F5" s="55">
        <f>'[1]COLLECTIONS 1516'!C7</f>
        <v>1070698736.8599997</v>
      </c>
      <c r="G5" s="56"/>
      <c r="H5" s="57">
        <v>56.027522844771191</v>
      </c>
      <c r="I5" s="57">
        <v>45.715262839403678</v>
      </c>
      <c r="J5" s="57">
        <v>101.74278568417486</v>
      </c>
      <c r="K5" s="57"/>
      <c r="L5" s="58">
        <v>54.805543752955977</v>
      </c>
      <c r="M5" s="59">
        <v>45.560230372448295</v>
      </c>
      <c r="N5" s="59">
        <v>100.36577412540427</v>
      </c>
      <c r="O5" s="57"/>
      <c r="P5" s="58">
        <f>IF(E5&gt;0,E5/D5*100,0)</f>
        <v>54.691638750281172</v>
      </c>
      <c r="Q5" s="59">
        <f>IF(F5&gt;0,F5/D5*100,0)</f>
        <v>45.265209575200991</v>
      </c>
      <c r="R5" s="59">
        <f>P5+Q5</f>
        <v>99.956848325482156</v>
      </c>
      <c r="S5" s="60"/>
      <c r="T5" s="58">
        <f>AVERAGE(H5,L5,P5)</f>
        <v>55.174901782669451</v>
      </c>
      <c r="U5" s="59">
        <f>AVERAGE(I5,M5,Q5)</f>
        <v>45.513567595684322</v>
      </c>
      <c r="V5" s="61">
        <f>U5+T5</f>
        <v>100.68846937835377</v>
      </c>
    </row>
    <row r="6" spans="1:22">
      <c r="A6" s="65" t="s">
        <v>19</v>
      </c>
      <c r="B6" s="66"/>
      <c r="C6" s="66"/>
      <c r="D6" s="62"/>
      <c r="E6" s="62"/>
      <c r="F6" s="62"/>
      <c r="G6" s="5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0"/>
      <c r="T6" s="49"/>
      <c r="U6" s="49"/>
      <c r="V6" s="50"/>
    </row>
    <row r="7" spans="1:22">
      <c r="A7" s="65"/>
      <c r="B7" s="66" t="s">
        <v>20</v>
      </c>
      <c r="C7" s="66" t="s">
        <v>21</v>
      </c>
      <c r="D7" s="67">
        <f>VLOOKUP($B7,'[1]CurBackup 1516'!$A$4:$E$298,3,FALSE)</f>
        <v>150000</v>
      </c>
      <c r="E7" s="67">
        <f>VLOOKUP($B7,'[1]CurBackup 1516'!$A$4:$E$298,5,FALSE)</f>
        <v>89367.080000000016</v>
      </c>
      <c r="F7" s="67">
        <f>VLOOKUP($B7,'[1]COLLECTIONS 1516'!$A$9:$G$303,3,FALSE)</f>
        <v>59196.38</v>
      </c>
      <c r="G7" s="21"/>
      <c r="H7" s="63">
        <v>61.165659999999988</v>
      </c>
      <c r="I7" s="63">
        <v>41.051720000000003</v>
      </c>
      <c r="J7" s="63">
        <v>102.21737999999999</v>
      </c>
      <c r="K7" s="63"/>
      <c r="L7" s="63">
        <v>60.959359999999997</v>
      </c>
      <c r="M7" s="63">
        <v>40.387326666666667</v>
      </c>
      <c r="N7" s="63">
        <v>101.34668666666667</v>
      </c>
      <c r="O7" s="63"/>
      <c r="P7" s="63">
        <f>IFERROR(IF(E7&gt;0,E7/D7*100,0),0)</f>
        <v>59.578053333333344</v>
      </c>
      <c r="Q7" s="63">
        <f>IFERROR(IF(F7&gt;0,F7/D7*100,0),0)</f>
        <v>39.464253333333332</v>
      </c>
      <c r="R7" s="63">
        <f>P7+Q7</f>
        <v>99.042306666666676</v>
      </c>
      <c r="S7" s="64"/>
      <c r="T7" s="49">
        <f>IF(AND(H7&gt;0,L7&gt;0,P7&gt;0),AVERAGE(H7,L7,P7),AVERAGE(L7,P7))</f>
        <v>60.56769111111111</v>
      </c>
      <c r="U7" s="49">
        <f>IF(AND(I7&gt;0,M7&gt;0,Q7&gt;0),AVERAGE(I7,M7,Q7),AVERAGE(M7,Q7))</f>
        <v>40.301099999999998</v>
      </c>
      <c r="V7" s="68">
        <f t="shared" ref="V7:V11" si="0">IF(AND(J7&gt;0,N7&gt;0,R7&gt;0),AVERAGE(J7,N7,R7),AVERAGE(N7,R7))</f>
        <v>100.86879111111112</v>
      </c>
    </row>
    <row r="8" spans="1:22">
      <c r="A8" s="65"/>
      <c r="B8" s="66" t="s">
        <v>22</v>
      </c>
      <c r="C8" s="66" t="s">
        <v>23</v>
      </c>
      <c r="D8" s="67">
        <f>VLOOKUP($B8,'[1]CurBackup 1516'!$A$4:$E$298,3,FALSE)</f>
        <v>40000</v>
      </c>
      <c r="E8" s="67">
        <f>VLOOKUP($B8,'[1]CurBackup 1516'!$A$4:$E$298,5,FALSE)</f>
        <v>23154.81</v>
      </c>
      <c r="F8" s="67">
        <f>VLOOKUP($B8,'[1]COLLECTIONS 1516'!$A$9:$G$303,3,FALSE)</f>
        <v>16986.87</v>
      </c>
      <c r="G8" s="21"/>
      <c r="H8" s="63">
        <v>65.00869999999999</v>
      </c>
      <c r="I8" s="63">
        <v>41.857399999999998</v>
      </c>
      <c r="J8" s="63">
        <v>106.86609999999999</v>
      </c>
      <c r="K8" s="63"/>
      <c r="L8" s="63">
        <v>57.731549999999984</v>
      </c>
      <c r="M8" s="63">
        <v>42.092524999999995</v>
      </c>
      <c r="N8" s="63">
        <v>99.824074999999979</v>
      </c>
      <c r="O8" s="63"/>
      <c r="P8" s="63">
        <f>IFERROR(IF(E8&gt;0,E8/D8*100,0),0)</f>
        <v>57.887025000000001</v>
      </c>
      <c r="Q8" s="63">
        <f t="shared" ref="Q8:Q11" si="1">IFERROR(IF(F8&gt;0,F8/D8*100,0),0)</f>
        <v>42.467174999999997</v>
      </c>
      <c r="R8" s="63">
        <f t="shared" ref="R8:R12" si="2">P8+Q8</f>
        <v>100.35419999999999</v>
      </c>
      <c r="S8" s="64"/>
      <c r="T8" s="49">
        <f t="shared" ref="T8:U11" si="3">IF(AND(H8&gt;0,L8&gt;0,P8&gt;0),AVERAGE(H8,L8,P8),AVERAGE(L8,P8))</f>
        <v>60.209091666666659</v>
      </c>
      <c r="U8" s="49">
        <f>IF(AND(I8&gt;0,M8&gt;0,Q8&gt;0),AVERAGE(I8,M8,Q8),AVERAGE(M8,Q8))</f>
        <v>42.13903333333333</v>
      </c>
      <c r="V8" s="68">
        <f t="shared" si="0"/>
        <v>102.34812499999998</v>
      </c>
    </row>
    <row r="9" spans="1:22">
      <c r="A9" s="65"/>
      <c r="B9" s="66" t="s">
        <v>24</v>
      </c>
      <c r="C9" s="66" t="s">
        <v>25</v>
      </c>
      <c r="D9" s="67">
        <f>VLOOKUP($B9,'[1]CurBackup 1516'!$A$4:$E$298,3,FALSE)</f>
        <v>2800000</v>
      </c>
      <c r="E9" s="67">
        <f>VLOOKUP($B9,'[1]CurBackup 1516'!$A$4:$E$298,5,FALSE)</f>
        <v>1597560.78</v>
      </c>
      <c r="F9" s="67">
        <f>VLOOKUP($B9,'[1]COLLECTIONS 1516'!$A$9:$G$303,3,FALSE)</f>
        <v>1200300.04</v>
      </c>
      <c r="G9" s="69"/>
      <c r="H9" s="63">
        <v>58.792061923076922</v>
      </c>
      <c r="I9" s="63">
        <v>42.999456538461544</v>
      </c>
      <c r="J9" s="63">
        <v>101.79151846153846</v>
      </c>
      <c r="K9" s="63"/>
      <c r="L9" s="63">
        <v>58.3227974074074</v>
      </c>
      <c r="M9" s="63">
        <v>41.779025185185183</v>
      </c>
      <c r="N9" s="63">
        <v>100.10182259259258</v>
      </c>
      <c r="O9" s="63"/>
      <c r="P9" s="63">
        <f>IFERROR(IF(E9&gt;0,E9/D9*100,0),0)</f>
        <v>57.055742142857149</v>
      </c>
      <c r="Q9" s="63">
        <f>IFERROR(IF(F9&gt;0,F9/D9*100,0),0)</f>
        <v>42.867858571428577</v>
      </c>
      <c r="R9" s="63">
        <f>P9+Q9</f>
        <v>99.923600714285726</v>
      </c>
      <c r="S9" s="70"/>
      <c r="T9" s="49">
        <f t="shared" si="3"/>
        <v>58.056867157780488</v>
      </c>
      <c r="U9" s="49">
        <f t="shared" si="3"/>
        <v>42.548780098358435</v>
      </c>
      <c r="V9" s="68">
        <f t="shared" si="0"/>
        <v>100.60564725613892</v>
      </c>
    </row>
    <row r="10" spans="1:22">
      <c r="A10" s="65"/>
      <c r="B10" s="66" t="s">
        <v>26</v>
      </c>
      <c r="C10" s="66" t="s">
        <v>27</v>
      </c>
      <c r="D10" s="67">
        <f>VLOOKUP($B10,'[1]CurBackup 1516'!$A$4:$E$298,3,FALSE)</f>
        <v>717176</v>
      </c>
      <c r="E10" s="67">
        <f>VLOOKUP($B10,'[1]CurBackup 1516'!$A$4:$E$298,5,FALSE)</f>
        <v>410057.52999999997</v>
      </c>
      <c r="F10" s="67">
        <f>VLOOKUP($B10,'[1]COLLECTIONS 1516'!$A$9:$G$303,3,FALSE)</f>
        <v>301415.33</v>
      </c>
      <c r="G10" s="69"/>
      <c r="H10" s="63">
        <v>70.204524429508567</v>
      </c>
      <c r="I10" s="63">
        <v>32.832135445334046</v>
      </c>
      <c r="J10" s="63">
        <v>103.03665987484261</v>
      </c>
      <c r="K10" s="63"/>
      <c r="L10" s="63">
        <v>67.322774325967401</v>
      </c>
      <c r="M10" s="63">
        <v>32.721089383916919</v>
      </c>
      <c r="N10" s="63">
        <v>100.04386370988432</v>
      </c>
      <c r="O10" s="63"/>
      <c r="P10" s="63">
        <f t="shared" ref="P10:P11" si="4">IFERROR(IF(E10&gt;0,E10/D10*100,0),0)</f>
        <v>57.176694423684005</v>
      </c>
      <c r="Q10" s="63">
        <f t="shared" si="1"/>
        <v>42.028083761865986</v>
      </c>
      <c r="R10" s="63">
        <f t="shared" si="2"/>
        <v>99.204778185549998</v>
      </c>
      <c r="S10" s="70"/>
      <c r="T10" s="49">
        <f t="shared" si="3"/>
        <v>64.901331059719993</v>
      </c>
      <c r="U10" s="49">
        <f t="shared" si="3"/>
        <v>35.860436197038986</v>
      </c>
      <c r="V10" s="68">
        <f t="shared" si="0"/>
        <v>100.76176725675897</v>
      </c>
    </row>
    <row r="11" spans="1:22">
      <c r="A11" s="65"/>
      <c r="B11" s="66" t="s">
        <v>28</v>
      </c>
      <c r="C11" s="66" t="s">
        <v>29</v>
      </c>
      <c r="D11" s="67">
        <f>VLOOKUP($B11,'[1]CurBackup 1516'!$A$4:$E$298,3,FALSE)</f>
        <v>983000</v>
      </c>
      <c r="E11" s="67">
        <f>VLOOKUP($B11,'[1]CurBackup 1516'!$A$4:$E$298,5,FALSE)</f>
        <v>588931.28</v>
      </c>
      <c r="F11" s="67">
        <f>VLOOKUP($B11,'[1]COLLECTIONS 1516'!$A$9:$G$303,3,FALSE)</f>
        <v>385222.41</v>
      </c>
      <c r="G11" s="69"/>
      <c r="H11" s="63">
        <v>61.183642015005354</v>
      </c>
      <c r="I11" s="63">
        <v>40.75521864951768</v>
      </c>
      <c r="J11" s="63">
        <v>101.93886066452303</v>
      </c>
      <c r="K11" s="63"/>
      <c r="L11" s="63">
        <v>59.304387589013217</v>
      </c>
      <c r="M11" s="63">
        <v>40.523150559511699</v>
      </c>
      <c r="N11" s="63">
        <v>99.827538148524923</v>
      </c>
      <c r="O11" s="63"/>
      <c r="P11" s="63">
        <f t="shared" si="4"/>
        <v>59.911625635808754</v>
      </c>
      <c r="Q11" s="63">
        <f t="shared" si="1"/>
        <v>39.188444557477112</v>
      </c>
      <c r="R11" s="63">
        <f t="shared" si="2"/>
        <v>99.100070193285859</v>
      </c>
      <c r="S11" s="70"/>
      <c r="T11" s="49">
        <f t="shared" si="3"/>
        <v>60.133218413275777</v>
      </c>
      <c r="U11" s="49">
        <f t="shared" si="3"/>
        <v>40.155604588835494</v>
      </c>
      <c r="V11" s="68">
        <f t="shared" si="0"/>
        <v>100.28882300211126</v>
      </c>
    </row>
    <row r="12" spans="1:22">
      <c r="A12" s="65"/>
      <c r="B12" s="71"/>
      <c r="C12" s="53" t="s">
        <v>30</v>
      </c>
      <c r="D12" s="54">
        <f>SUM(D7:D11)</f>
        <v>4690176</v>
      </c>
      <c r="E12" s="54">
        <f>SUM(E7:E11)</f>
        <v>2709071.4799999995</v>
      </c>
      <c r="F12" s="54">
        <f>SUM(F7:F11)</f>
        <v>1963121.03</v>
      </c>
      <c r="G12" s="69"/>
      <c r="H12" s="57">
        <v>61.207606689699332</v>
      </c>
      <c r="I12" s="57">
        <v>40.859031078207728</v>
      </c>
      <c r="J12" s="57">
        <v>102.06663776790705</v>
      </c>
      <c r="K12" s="57"/>
      <c r="L12" s="58">
        <v>60.020184411229536</v>
      </c>
      <c r="M12" s="59">
        <v>40.05210366661322</v>
      </c>
      <c r="N12" s="59">
        <v>100.07228807784276</v>
      </c>
      <c r="O12" s="57"/>
      <c r="P12" s="57">
        <f t="shared" ref="P12" si="5">IF(E12&gt;0,E12/D12*100,0)</f>
        <v>57.760550563560933</v>
      </c>
      <c r="Q12" s="57">
        <f t="shared" ref="Q12" si="6">IF(F12&gt;0,F12/D12*100,0)</f>
        <v>41.856020541659845</v>
      </c>
      <c r="R12" s="57">
        <f t="shared" si="2"/>
        <v>99.616571105220771</v>
      </c>
      <c r="S12" s="70"/>
      <c r="T12" s="72">
        <f t="shared" ref="T12" si="7">AVERAGE(H12,L12,P12)</f>
        <v>59.662780554829936</v>
      </c>
      <c r="U12" s="72">
        <f>AVERAGE(I12,M12,Q12)</f>
        <v>40.922385095493595</v>
      </c>
      <c r="V12" s="73">
        <f>U12+T12</f>
        <v>100.58516565032353</v>
      </c>
    </row>
    <row r="13" spans="1:22">
      <c r="A13" s="65" t="s">
        <v>31</v>
      </c>
      <c r="B13" s="66"/>
      <c r="C13" s="66"/>
      <c r="D13" s="54"/>
      <c r="E13" s="54"/>
      <c r="F13" s="54"/>
      <c r="G13" s="56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0"/>
      <c r="T13" s="72"/>
      <c r="U13" s="72"/>
      <c r="V13" s="73"/>
    </row>
    <row r="14" spans="1:22">
      <c r="A14" s="65"/>
      <c r="B14" s="66" t="s">
        <v>32</v>
      </c>
      <c r="C14" s="66" t="s">
        <v>33</v>
      </c>
      <c r="D14" s="67">
        <f>VLOOKUP($B14,'[1]CurBackup 1516'!$A$4:$E$298,3,FALSE)</f>
        <v>4838492</v>
      </c>
      <c r="E14" s="67">
        <f>VLOOKUP($B14,'[1]CurBackup 1516'!$A$4:$E$298,5,FALSE)</f>
        <v>2725782.5900000003</v>
      </c>
      <c r="F14" s="67">
        <f>VLOOKUP($B14,'[1]COLLECTIONS 1516'!$A$9:$G$303,3,FALSE)</f>
        <v>2066258.06</v>
      </c>
      <c r="G14" s="69"/>
      <c r="H14" s="63">
        <v>59.438850162405963</v>
      </c>
      <c r="I14" s="63">
        <v>43.361008967256744</v>
      </c>
      <c r="J14" s="63">
        <v>102.79985912966271</v>
      </c>
      <c r="K14" s="63"/>
      <c r="L14" s="63">
        <v>57.085566949371824</v>
      </c>
      <c r="M14" s="63">
        <v>42.974196505853477</v>
      </c>
      <c r="N14" s="63">
        <v>100.05976345522529</v>
      </c>
      <c r="O14" s="63"/>
      <c r="P14" s="63">
        <f t="shared" ref="P14:P15" si="8">IFERROR(IF(E14&gt;0,E14/D14*100,0),0)</f>
        <v>56.335374534049045</v>
      </c>
      <c r="Q14" s="63">
        <f t="shared" ref="Q14:Q15" si="9">IFERROR(IF(F14&gt;0,F14/D14*100,0),0)</f>
        <v>42.704587710385802</v>
      </c>
      <c r="R14" s="63">
        <f t="shared" ref="R14:R16" si="10">P14+Q14</f>
        <v>99.039962244434847</v>
      </c>
      <c r="S14" s="70"/>
      <c r="T14" s="49">
        <f t="shared" ref="T14:U15" si="11">IF(AND(H14&gt;0,L14&gt;0,P14&gt;0),AVERAGE(H14,L14,P14),AVERAGE(L14,P14))</f>
        <v>57.619930548608941</v>
      </c>
      <c r="U14" s="49">
        <f>IF(AND(I14&gt;0,M14&gt;0,Q14&gt;0),AVERAGE(I14,M14,Q14),AVERAGE(M14,Q14))</f>
        <v>43.01326439449867</v>
      </c>
      <c r="V14" s="68">
        <f t="shared" ref="V14:V15" si="12">IF(AND(J14&gt;0,N14&gt;0,R14&gt;0),AVERAGE(J14,N14,R14),AVERAGE(N14,R14))</f>
        <v>100.63319494310763</v>
      </c>
    </row>
    <row r="15" spans="1:22">
      <c r="A15" s="65"/>
      <c r="B15" s="66" t="s">
        <v>34</v>
      </c>
      <c r="C15" s="66" t="s">
        <v>35</v>
      </c>
      <c r="D15" s="67">
        <f>VLOOKUP($B15,'[1]CurBackup 1516'!$A$4:$E$298,3,FALSE)</f>
        <v>1457819.14558296</v>
      </c>
      <c r="E15" s="67">
        <f>VLOOKUP($B15,'[1]CurBackup 1516'!$A$4:$E$298,5,FALSE)</f>
        <v>819802.99999999988</v>
      </c>
      <c r="F15" s="67">
        <f>VLOOKUP($B15,'[1]COLLECTIONS 1516'!$A$9:$G$303,3,FALSE)</f>
        <v>622191.6</v>
      </c>
      <c r="G15" s="69"/>
      <c r="H15" s="63">
        <v>57.580897095352846</v>
      </c>
      <c r="I15" s="63">
        <v>74.832567643378539</v>
      </c>
      <c r="J15" s="63">
        <v>132.41346473873139</v>
      </c>
      <c r="K15" s="63"/>
      <c r="L15" s="63">
        <v>56.933079895388602</v>
      </c>
      <c r="M15" s="63">
        <v>43.084100308997883</v>
      </c>
      <c r="N15" s="63">
        <v>100.01718020438648</v>
      </c>
      <c r="O15" s="63"/>
      <c r="P15" s="63">
        <f t="shared" si="8"/>
        <v>56.234890485827236</v>
      </c>
      <c r="Q15" s="63">
        <f t="shared" si="9"/>
        <v>42.679615087041192</v>
      </c>
      <c r="R15" s="63">
        <f t="shared" si="10"/>
        <v>98.914505572868421</v>
      </c>
      <c r="S15" s="70"/>
      <c r="T15" s="49">
        <f t="shared" si="11"/>
        <v>56.916289158856223</v>
      </c>
      <c r="U15" s="49">
        <f t="shared" si="11"/>
        <v>53.53209434647254</v>
      </c>
      <c r="V15" s="68">
        <f t="shared" si="12"/>
        <v>110.44838350532876</v>
      </c>
    </row>
    <row r="16" spans="1:22">
      <c r="A16" s="65"/>
      <c r="B16" s="71"/>
      <c r="C16" s="53" t="s">
        <v>30</v>
      </c>
      <c r="D16" s="54">
        <f>SUM(D14:D15)</f>
        <v>6296311.14558296</v>
      </c>
      <c r="E16" s="54">
        <f>SUM(E14:E15)</f>
        <v>3545585.5900000003</v>
      </c>
      <c r="F16" s="54">
        <f>SUM(F14:F15)</f>
        <v>2688449.66</v>
      </c>
      <c r="G16" s="69"/>
      <c r="H16" s="57">
        <v>59.042289735189499</v>
      </c>
      <c r="I16" s="57">
        <v>50.078280234805959</v>
      </c>
      <c r="J16" s="57">
        <v>109.12056996999546</v>
      </c>
      <c r="K16" s="57"/>
      <c r="L16" s="58">
        <v>57.050907212694632</v>
      </c>
      <c r="M16" s="59">
        <v>42.999177228985722</v>
      </c>
      <c r="N16" s="59">
        <v>100.05008444168035</v>
      </c>
      <c r="O16" s="57"/>
      <c r="P16" s="57">
        <f>IF(E16&gt;0,E16/D16*100,0)</f>
        <v>56.312108916144155</v>
      </c>
      <c r="Q16" s="57">
        <f>IF(F16&gt;0,F16/D16*100,0)</f>
        <v>42.698805663154424</v>
      </c>
      <c r="R16" s="57">
        <f t="shared" si="10"/>
        <v>99.010914579298571</v>
      </c>
      <c r="S16" s="70"/>
      <c r="T16" s="72">
        <f t="shared" ref="T16" si="13">AVERAGE(H16,L16,P16)</f>
        <v>57.468435288009431</v>
      </c>
      <c r="U16" s="72">
        <f>AVERAGE(I16,M16,Q16)</f>
        <v>45.258754375648699</v>
      </c>
      <c r="V16" s="73">
        <f>U16+T16</f>
        <v>102.72718966365812</v>
      </c>
    </row>
    <row r="17" spans="1:22">
      <c r="A17" s="65" t="s">
        <v>36</v>
      </c>
      <c r="B17" s="66"/>
      <c r="C17" s="66"/>
      <c r="D17" s="67"/>
      <c r="E17" s="48"/>
      <c r="F17" s="48"/>
      <c r="G17" s="56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0"/>
      <c r="T17" s="49"/>
      <c r="U17" s="49"/>
      <c r="V17" s="68"/>
    </row>
    <row r="18" spans="1:22">
      <c r="A18" s="65"/>
      <c r="B18" s="66" t="s">
        <v>37</v>
      </c>
      <c r="C18" s="66" t="s">
        <v>38</v>
      </c>
      <c r="D18" s="67">
        <f>VLOOKUP($B18,'[1]CurBackup 1516'!$A$4:$E$298,3,FALSE)</f>
        <v>24500000</v>
      </c>
      <c r="E18" s="67">
        <f>VLOOKUP($B18,'[1]CurBackup 1516'!$A$4:$E$298,5,FALSE)</f>
        <v>13800529.950000001</v>
      </c>
      <c r="F18" s="67">
        <f>VLOOKUP($B18,'[1]COLLECTIONS 1516'!$A$9:$G$303,3,FALSE)</f>
        <v>10601268.550000001</v>
      </c>
      <c r="G18" s="21"/>
      <c r="H18" s="63">
        <v>58.996182692307698</v>
      </c>
      <c r="I18" s="63">
        <v>43.889471581196581</v>
      </c>
      <c r="J18" s="63">
        <v>102.88565427350429</v>
      </c>
      <c r="K18" s="63"/>
      <c r="L18" s="63">
        <v>56.220927698744774</v>
      </c>
      <c r="M18" s="63">
        <v>43.834053682008367</v>
      </c>
      <c r="N18" s="63">
        <v>100.05498138075313</v>
      </c>
      <c r="O18" s="63"/>
      <c r="P18" s="63">
        <f t="shared" ref="P18:P23" si="14">IFERROR(IF(E18&gt;0,E18/D18*100,0),0)</f>
        <v>56.328693673469388</v>
      </c>
      <c r="Q18" s="63">
        <f t="shared" ref="Q18:Q23" si="15">IFERROR(IF(F18&gt;0,F18/D18*100,0),0)</f>
        <v>43.270483877551023</v>
      </c>
      <c r="R18" s="63">
        <f t="shared" ref="R18:R24" si="16">P18+Q18</f>
        <v>99.599177551020404</v>
      </c>
      <c r="S18" s="64"/>
      <c r="T18" s="49">
        <f t="shared" ref="T18:U23" si="17">IF(AND(H18&gt;0,L18&gt;0,P18&gt;0),AVERAGE(H18,L18,P18),AVERAGE(L18,P18))</f>
        <v>57.181934688173953</v>
      </c>
      <c r="U18" s="49">
        <f>IF(AND(I18&gt;0,M18&gt;0,Q18&gt;0),AVERAGE(I18,M18,Q18),AVERAGE(M18,Q18))</f>
        <v>43.664669713585319</v>
      </c>
      <c r="V18" s="68">
        <f t="shared" ref="V18:V23" si="18">IF(AND(J18&gt;0,N18&gt;0,R18&gt;0),AVERAGE(J18,N18,R18),AVERAGE(N18,R18))</f>
        <v>100.84660440175928</v>
      </c>
    </row>
    <row r="19" spans="1:22">
      <c r="A19" s="65"/>
      <c r="B19" s="66" t="s">
        <v>39</v>
      </c>
      <c r="C19" s="66" t="s">
        <v>40</v>
      </c>
      <c r="D19" s="67">
        <f>VLOOKUP($B19,'[1]CurBackup 1516'!$A$4:$E$298,3,FALSE)</f>
        <v>222475</v>
      </c>
      <c r="E19" s="67">
        <f>VLOOKUP($B19,'[1]CurBackup 1516'!$A$4:$E$298,5,FALSE)</f>
        <v>117090.09999999999</v>
      </c>
      <c r="F19" s="67">
        <f>VLOOKUP($B19,'[1]COLLECTIONS 1516'!$A$9:$G$303,3,FALSE)</f>
        <v>103426.83</v>
      </c>
      <c r="G19" s="56"/>
      <c r="H19" s="63">
        <v>67.002403387632086</v>
      </c>
      <c r="I19" s="63">
        <v>45.494191813222443</v>
      </c>
      <c r="J19" s="63">
        <v>112.49659520085453</v>
      </c>
      <c r="K19" s="63"/>
      <c r="L19" s="63">
        <v>55.803050996550851</v>
      </c>
      <c r="M19" s="63">
        <v>49.285464941318082</v>
      </c>
      <c r="N19" s="63">
        <v>105.08851593786893</v>
      </c>
      <c r="O19" s="63"/>
      <c r="P19" s="63">
        <f t="shared" si="14"/>
        <v>52.630677604225184</v>
      </c>
      <c r="Q19" s="63">
        <f t="shared" si="15"/>
        <v>46.489192044049894</v>
      </c>
      <c r="R19" s="63">
        <f t="shared" si="16"/>
        <v>99.119869648275085</v>
      </c>
      <c r="S19" s="60"/>
      <c r="T19" s="49">
        <f t="shared" si="17"/>
        <v>58.478710662802712</v>
      </c>
      <c r="U19" s="49">
        <f t="shared" si="17"/>
        <v>47.089616266196806</v>
      </c>
      <c r="V19" s="68">
        <f t="shared" si="18"/>
        <v>105.56832692899951</v>
      </c>
    </row>
    <row r="20" spans="1:22">
      <c r="A20" s="65"/>
      <c r="B20" s="66" t="s">
        <v>41</v>
      </c>
      <c r="C20" s="66" t="s">
        <v>42</v>
      </c>
      <c r="D20" s="67">
        <f>VLOOKUP($B20,'[1]CurBackup 1516'!$A$4:$E$298,3,FALSE)</f>
        <v>2582456</v>
      </c>
      <c r="E20" s="67">
        <f>VLOOKUP($B20,'[1]CurBackup 1516'!$A$4:$E$298,5,FALSE)</f>
        <v>1525496.25</v>
      </c>
      <c r="F20" s="67">
        <f>VLOOKUP($B20,'[1]COLLECTIONS 1516'!$A$9:$G$303,3,FALSE)</f>
        <v>1044812.23</v>
      </c>
      <c r="G20" s="69"/>
      <c r="H20" s="63">
        <v>58.891856552626486</v>
      </c>
      <c r="I20" s="63">
        <v>41.611285568274646</v>
      </c>
      <c r="J20" s="63">
        <v>100.50314212090113</v>
      </c>
      <c r="K20" s="63"/>
      <c r="L20" s="63">
        <v>58.699860394537176</v>
      </c>
      <c r="M20" s="63">
        <v>41.547075771370764</v>
      </c>
      <c r="N20" s="63">
        <v>100.24693616590794</v>
      </c>
      <c r="O20" s="63"/>
      <c r="P20" s="63">
        <f t="shared" si="14"/>
        <v>59.071529195463548</v>
      </c>
      <c r="Q20" s="63">
        <f t="shared" si="15"/>
        <v>40.458084474624158</v>
      </c>
      <c r="R20" s="63">
        <f t="shared" si="16"/>
        <v>99.529613670087713</v>
      </c>
      <c r="S20" s="70"/>
      <c r="T20" s="49">
        <f t="shared" si="17"/>
        <v>58.887748714209067</v>
      </c>
      <c r="U20" s="49">
        <f t="shared" si="17"/>
        <v>41.205481938089854</v>
      </c>
      <c r="V20" s="68">
        <f t="shared" si="18"/>
        <v>100.09323065229893</v>
      </c>
    </row>
    <row r="21" spans="1:22">
      <c r="A21" s="65"/>
      <c r="B21" s="66" t="s">
        <v>43</v>
      </c>
      <c r="C21" s="66" t="s">
        <v>44</v>
      </c>
      <c r="D21" s="67">
        <f>VLOOKUP($B21,'[1]CurBackup 1516'!$A$4:$E$298,3,FALSE)</f>
        <v>1850000</v>
      </c>
      <c r="E21" s="67">
        <f>VLOOKUP($B21,'[1]CurBackup 1516'!$A$4:$E$298,5,FALSE)</f>
        <v>1069012.26</v>
      </c>
      <c r="F21" s="67">
        <f>VLOOKUP($B21,'[1]COLLECTIONS 1516'!$A$9:$G$303,3,FALSE)</f>
        <v>772219.33</v>
      </c>
      <c r="G21" s="69"/>
      <c r="H21" s="63">
        <v>61.56325714285714</v>
      </c>
      <c r="I21" s="63">
        <v>43.652460000000005</v>
      </c>
      <c r="J21" s="63">
        <v>105.21571714285714</v>
      </c>
      <c r="K21" s="63"/>
      <c r="L21" s="63">
        <v>55.962916666666665</v>
      </c>
      <c r="M21" s="63">
        <v>44.640788333333333</v>
      </c>
      <c r="N21" s="63">
        <v>100.60370499999999</v>
      </c>
      <c r="O21" s="63"/>
      <c r="P21" s="63">
        <f t="shared" si="14"/>
        <v>57.784446486486488</v>
      </c>
      <c r="Q21" s="63">
        <f t="shared" si="15"/>
        <v>41.741585405405402</v>
      </c>
      <c r="R21" s="63">
        <f t="shared" si="16"/>
        <v>99.52603189189189</v>
      </c>
      <c r="S21" s="70"/>
      <c r="T21" s="49">
        <f t="shared" si="17"/>
        <v>58.436873432003438</v>
      </c>
      <c r="U21" s="49">
        <f t="shared" si="17"/>
        <v>43.344944579579582</v>
      </c>
      <c r="V21" s="68">
        <f t="shared" si="18"/>
        <v>101.78181801158301</v>
      </c>
    </row>
    <row r="22" spans="1:22">
      <c r="A22" s="65"/>
      <c r="B22" s="66" t="s">
        <v>45</v>
      </c>
      <c r="C22" s="66" t="s">
        <v>46</v>
      </c>
      <c r="D22" s="67">
        <f>VLOOKUP($B22,'[1]CurBackup 1516'!$A$4:$E$298,3,FALSE)</f>
        <v>3999640</v>
      </c>
      <c r="E22" s="67">
        <f>VLOOKUP($B22,'[1]CurBackup 1516'!$A$4:$E$298,5,FALSE)</f>
        <v>2155828.88</v>
      </c>
      <c r="F22" s="67">
        <f>VLOOKUP($B22,'[1]COLLECTIONS 1516'!$A$9:$G$303,3,FALSE)</f>
        <v>1576428.41</v>
      </c>
      <c r="G22" s="69"/>
      <c r="H22" s="63">
        <v>54.403482046580052</v>
      </c>
      <c r="I22" s="63">
        <v>40.203094595252871</v>
      </c>
      <c r="J22" s="63">
        <v>94.60657664183293</v>
      </c>
      <c r="K22" s="63"/>
      <c r="L22" s="63">
        <v>54.025128336663123</v>
      </c>
      <c r="M22" s="63">
        <v>41.237005252957267</v>
      </c>
      <c r="N22" s="63">
        <v>95.26213358962039</v>
      </c>
      <c r="O22" s="63"/>
      <c r="P22" s="63">
        <f t="shared" si="14"/>
        <v>53.900573051574639</v>
      </c>
      <c r="Q22" s="63">
        <f t="shared" si="15"/>
        <v>39.414257533177981</v>
      </c>
      <c r="R22" s="63">
        <f t="shared" si="16"/>
        <v>93.314830584752627</v>
      </c>
      <c r="S22" s="70"/>
      <c r="T22" s="49">
        <f t="shared" si="17"/>
        <v>54.109727811605943</v>
      </c>
      <c r="U22" s="49">
        <f t="shared" si="17"/>
        <v>40.28478579379604</v>
      </c>
      <c r="V22" s="68">
        <f t="shared" si="18"/>
        <v>94.394513605401983</v>
      </c>
    </row>
    <row r="23" spans="1:22">
      <c r="A23" s="65"/>
      <c r="B23" s="66" t="s">
        <v>47</v>
      </c>
      <c r="C23" s="66" t="s">
        <v>48</v>
      </c>
      <c r="D23" s="67">
        <f>VLOOKUP($B23,'[1]CurBackup 1516'!$A$4:$E$298,3,FALSE)</f>
        <v>23077000</v>
      </c>
      <c r="E23" s="67">
        <f>VLOOKUP($B23,'[1]CurBackup 1516'!$A$4:$E$298,5,FALSE)</f>
        <v>12880315.879999999</v>
      </c>
      <c r="F23" s="67">
        <f>VLOOKUP($B23,'[1]COLLECTIONS 1516'!$A$9:$G$303,3,FALSE)</f>
        <v>9945922.4499999993</v>
      </c>
      <c r="G23" s="69"/>
      <c r="H23" s="63">
        <v>59.250895644283133</v>
      </c>
      <c r="I23" s="63">
        <v>42.914306189702934</v>
      </c>
      <c r="J23" s="63">
        <v>102.16520183398606</v>
      </c>
      <c r="K23" s="63"/>
      <c r="L23" s="63">
        <v>56.547003411416874</v>
      </c>
      <c r="M23" s="63">
        <v>43.638071912667726</v>
      </c>
      <c r="N23" s="63">
        <v>100.18507532408461</v>
      </c>
      <c r="O23" s="63"/>
      <c r="P23" s="63">
        <f t="shared" si="14"/>
        <v>55.814516098279668</v>
      </c>
      <c r="Q23" s="63">
        <f t="shared" si="15"/>
        <v>43.098853620487922</v>
      </c>
      <c r="R23" s="63">
        <f t="shared" si="16"/>
        <v>98.913369718767598</v>
      </c>
      <c r="S23" s="70"/>
      <c r="T23" s="49">
        <f t="shared" si="17"/>
        <v>57.204138384659892</v>
      </c>
      <c r="U23" s="49">
        <f t="shared" si="17"/>
        <v>43.217077240952854</v>
      </c>
      <c r="V23" s="68">
        <f t="shared" si="18"/>
        <v>100.42121562561276</v>
      </c>
    </row>
    <row r="24" spans="1:22">
      <c r="A24" s="65"/>
      <c r="B24" s="71"/>
      <c r="C24" s="53" t="s">
        <v>30</v>
      </c>
      <c r="D24" s="54">
        <f>SUM(D18:D23)</f>
        <v>56231571</v>
      </c>
      <c r="E24" s="54">
        <f>SUM(E18:E23)</f>
        <v>31548273.32</v>
      </c>
      <c r="F24" s="54">
        <f>SUM(F18:F23)</f>
        <v>24044077.800000001</v>
      </c>
      <c r="G24" s="69"/>
      <c r="H24" s="57">
        <v>58.906486082067403</v>
      </c>
      <c r="I24" s="57">
        <v>43.14723735103518</v>
      </c>
      <c r="J24" s="57">
        <v>102.05372343310259</v>
      </c>
      <c r="K24" s="57"/>
      <c r="L24" s="58">
        <v>56.298589074770469</v>
      </c>
      <c r="M24" s="59">
        <v>43.513063061327863</v>
      </c>
      <c r="N24" s="59">
        <v>99.811652136098331</v>
      </c>
      <c r="O24" s="57"/>
      <c r="P24" s="57">
        <f t="shared" ref="P24" si="19">IF(E24&gt;0,E24/D24*100,0)</f>
        <v>56.104200467740803</v>
      </c>
      <c r="Q24" s="57">
        <f t="shared" ref="Q24" si="20">IF(F24&gt;0,F24/D24*100,0)</f>
        <v>42.759036200500248</v>
      </c>
      <c r="R24" s="57">
        <f t="shared" si="16"/>
        <v>98.863236668241058</v>
      </c>
      <c r="S24" s="70"/>
      <c r="T24" s="72">
        <f t="shared" ref="T24" si="21">AVERAGE(H24,L24,P24)</f>
        <v>57.103091874859558</v>
      </c>
      <c r="U24" s="72">
        <f>AVERAGE(I24,M24,Q24)</f>
        <v>43.139778870954423</v>
      </c>
      <c r="V24" s="73">
        <f>U24+T24</f>
        <v>100.24287074581397</v>
      </c>
    </row>
    <row r="25" spans="1:22">
      <c r="A25" s="65" t="s">
        <v>49</v>
      </c>
      <c r="B25" s="66"/>
      <c r="C25" s="66"/>
      <c r="D25" s="67"/>
      <c r="E25" s="48"/>
      <c r="F25" s="48"/>
      <c r="G25" s="56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0"/>
      <c r="T25" s="49"/>
      <c r="U25" s="49"/>
      <c r="V25" s="68"/>
    </row>
    <row r="26" spans="1:22">
      <c r="A26" s="65"/>
      <c r="B26" s="66" t="s">
        <v>50</v>
      </c>
      <c r="C26" s="66" t="s">
        <v>51</v>
      </c>
      <c r="D26" s="67">
        <f>VLOOKUP($B26,'[1]CurBackup 1516'!$A$4:$E$298,3,FALSE)</f>
        <v>1207995.5776500001</v>
      </c>
      <c r="E26" s="67">
        <f>VLOOKUP($B26,'[1]CurBackup 1516'!$A$4:$E$298,5,FALSE)</f>
        <v>700898.25</v>
      </c>
      <c r="F26" s="67">
        <f>VLOOKUP($B26,'[1]COLLECTIONS 1516'!$A$9:$G$303,3,FALSE)</f>
        <v>520873.04</v>
      </c>
      <c r="G26" s="69"/>
      <c r="H26" s="63">
        <v>57.411044678123481</v>
      </c>
      <c r="I26" s="63">
        <v>43.50011412282425</v>
      </c>
      <c r="J26" s="63">
        <v>100.91115880094773</v>
      </c>
      <c r="K26" s="63"/>
      <c r="L26" s="63">
        <v>56.354975892037409</v>
      </c>
      <c r="M26" s="63">
        <v>41.652037134894961</v>
      </c>
      <c r="N26" s="63">
        <v>98.00701302693237</v>
      </c>
      <c r="O26" s="63"/>
      <c r="P26" s="63">
        <f t="shared" ref="P26:P32" si="22">IFERROR(IF(E26&gt;0,E26/D26*100,0),0)</f>
        <v>58.021590721673611</v>
      </c>
      <c r="Q26" s="63">
        <f t="shared" ref="Q26:Q32" si="23">IFERROR(IF(F26&gt;0,F26/D26*100,0),0)</f>
        <v>43.118786992026195</v>
      </c>
      <c r="R26" s="63">
        <f t="shared" ref="R26:R33" si="24">P26+Q26</f>
        <v>101.14037771369981</v>
      </c>
      <c r="S26" s="70"/>
      <c r="T26" s="49">
        <f t="shared" ref="T26:V32" si="25">IF(AND(H26&gt;0,L26&gt;0,P26&gt;0),AVERAGE(H26,L26,P26),AVERAGE(L26,P26))</f>
        <v>57.26253709727817</v>
      </c>
      <c r="U26" s="49">
        <f t="shared" si="25"/>
        <v>42.7569794165818</v>
      </c>
      <c r="V26" s="68">
        <f t="shared" si="25"/>
        <v>100.01951651385997</v>
      </c>
    </row>
    <row r="27" spans="1:22">
      <c r="A27" s="65"/>
      <c r="B27" s="66" t="s">
        <v>52</v>
      </c>
      <c r="C27" s="66" t="s">
        <v>53</v>
      </c>
      <c r="D27" s="67">
        <f>VLOOKUP($B27,'[1]CurBackup 1516'!$A$4:$E$298,3,FALSE)</f>
        <v>0</v>
      </c>
      <c r="E27" s="67">
        <f>VLOOKUP($B27,'[1]CurBackup 1516'!$A$4:$E$298,5,FALSE)</f>
        <v>0</v>
      </c>
      <c r="F27" s="67">
        <f>VLOOKUP($B27,'[1]COLLECTIONS 1516'!$A$9:$G$303,3,FALSE)</f>
        <v>0</v>
      </c>
      <c r="G27" s="69"/>
      <c r="H27" s="63"/>
      <c r="I27" s="63"/>
      <c r="J27" s="63"/>
      <c r="K27" s="63"/>
      <c r="L27" s="63"/>
      <c r="M27" s="63"/>
      <c r="N27" s="63"/>
      <c r="O27" s="63"/>
      <c r="P27" s="63">
        <f t="shared" si="22"/>
        <v>0</v>
      </c>
      <c r="Q27" s="63">
        <f t="shared" si="23"/>
        <v>0</v>
      </c>
      <c r="R27" s="63">
        <f t="shared" si="24"/>
        <v>0</v>
      </c>
      <c r="S27" s="70"/>
      <c r="T27" s="49">
        <f t="shared" si="25"/>
        <v>0</v>
      </c>
      <c r="U27" s="49">
        <f t="shared" si="25"/>
        <v>0</v>
      </c>
      <c r="V27" s="68">
        <f t="shared" si="25"/>
        <v>0</v>
      </c>
    </row>
    <row r="28" spans="1:22">
      <c r="A28" s="65"/>
      <c r="B28" s="66" t="s">
        <v>54</v>
      </c>
      <c r="C28" s="66" t="s">
        <v>55</v>
      </c>
      <c r="D28" s="67">
        <f>VLOOKUP($B28,'[1]CurBackup 1516'!$A$4:$E$298,3,FALSE)</f>
        <v>639551.48980882997</v>
      </c>
      <c r="E28" s="67">
        <f>VLOOKUP($B28,'[1]CurBackup 1516'!$A$4:$E$298,5,FALSE)</f>
        <v>383116.54000000004</v>
      </c>
      <c r="F28" s="67">
        <f>VLOOKUP($B28,'[1]COLLECTIONS 1516'!$A$9:$G$303,3,FALSE)</f>
        <v>266788.78000000003</v>
      </c>
      <c r="G28" s="69"/>
      <c r="H28" s="63">
        <v>61.452693750169438</v>
      </c>
      <c r="I28" s="63">
        <v>43.803250481700815</v>
      </c>
      <c r="J28" s="63">
        <v>105.25594423187025</v>
      </c>
      <c r="K28" s="63"/>
      <c r="L28" s="63">
        <v>59.309954679866919</v>
      </c>
      <c r="M28" s="63">
        <v>41.033452993221623</v>
      </c>
      <c r="N28" s="63">
        <v>100.34340767308854</v>
      </c>
      <c r="O28" s="63"/>
      <c r="P28" s="63">
        <f t="shared" si="22"/>
        <v>59.903939886766331</v>
      </c>
      <c r="Q28" s="63">
        <f t="shared" si="23"/>
        <v>41.714980615516438</v>
      </c>
      <c r="R28" s="63">
        <f t="shared" si="24"/>
        <v>101.61892050228278</v>
      </c>
      <c r="S28" s="70"/>
      <c r="T28" s="49">
        <f t="shared" si="25"/>
        <v>60.222196105600894</v>
      </c>
      <c r="U28" s="49">
        <f t="shared" si="25"/>
        <v>42.183894696812963</v>
      </c>
      <c r="V28" s="68">
        <f t="shared" si="25"/>
        <v>102.40609080241386</v>
      </c>
    </row>
    <row r="29" spans="1:22">
      <c r="A29" s="65"/>
      <c r="B29" s="66" t="s">
        <v>56</v>
      </c>
      <c r="C29" s="66" t="s">
        <v>57</v>
      </c>
      <c r="D29" s="67">
        <f>VLOOKUP($B29,'[1]CurBackup 1516'!$A$4:$E$298,3,FALSE)</f>
        <v>3037638.5907225199</v>
      </c>
      <c r="E29" s="67">
        <f>VLOOKUP($B29,'[1]CurBackup 1516'!$A$4:$E$298,5,FALSE)</f>
        <v>1836098.87</v>
      </c>
      <c r="F29" s="67">
        <f>VLOOKUP($B29,'[1]COLLECTIONS 1516'!$A$9:$G$303,3,FALSE)</f>
        <v>1373704.16</v>
      </c>
      <c r="G29" s="69"/>
      <c r="H29" s="63">
        <v>57.793934484217743</v>
      </c>
      <c r="I29" s="63">
        <v>44.073363781533651</v>
      </c>
      <c r="J29" s="63">
        <v>101.8672982657514</v>
      </c>
      <c r="K29" s="63"/>
      <c r="L29" s="63">
        <v>56.618362685524339</v>
      </c>
      <c r="M29" s="63">
        <v>42.093883006849218</v>
      </c>
      <c r="N29" s="63">
        <v>98.712245692373557</v>
      </c>
      <c r="O29" s="63"/>
      <c r="P29" s="63">
        <f t="shared" si="22"/>
        <v>60.444941528191251</v>
      </c>
      <c r="Q29" s="63">
        <f t="shared" si="23"/>
        <v>45.222764952866115</v>
      </c>
      <c r="R29" s="63">
        <f t="shared" si="24"/>
        <v>105.66770648105737</v>
      </c>
      <c r="S29" s="70"/>
      <c r="T29" s="49">
        <f t="shared" si="25"/>
        <v>58.285746232644442</v>
      </c>
      <c r="U29" s="49">
        <f t="shared" si="25"/>
        <v>43.796670580416333</v>
      </c>
      <c r="V29" s="68">
        <f t="shared" si="25"/>
        <v>102.08241681306077</v>
      </c>
    </row>
    <row r="30" spans="1:22">
      <c r="A30" s="65"/>
      <c r="B30" s="66" t="s">
        <v>58</v>
      </c>
      <c r="C30" s="66" t="s">
        <v>59</v>
      </c>
      <c r="D30" s="67">
        <f>VLOOKUP($B30,'[1]CurBackup 1516'!$A$4:$E$298,3,FALSE)</f>
        <v>2522103.8157850401</v>
      </c>
      <c r="E30" s="67">
        <f>VLOOKUP($B30,'[1]CurBackup 1516'!$A$4:$E$298,5,FALSE)</f>
        <v>1429728.2400000002</v>
      </c>
      <c r="F30" s="67">
        <f>VLOOKUP($B30,'[1]COLLECTIONS 1516'!$A$9:$G$303,3,FALSE)</f>
        <v>1125194</v>
      </c>
      <c r="G30" s="69"/>
      <c r="H30" s="63">
        <v>55.749407901968461</v>
      </c>
      <c r="I30" s="63">
        <v>44.644893171609183</v>
      </c>
      <c r="J30" s="63">
        <v>100.39430107357765</v>
      </c>
      <c r="K30" s="63"/>
      <c r="L30" s="63">
        <v>56.899390975991047</v>
      </c>
      <c r="M30" s="63">
        <v>44.410886429655662</v>
      </c>
      <c r="N30" s="63">
        <v>101.3102774056467</v>
      </c>
      <c r="O30" s="63"/>
      <c r="P30" s="63">
        <f t="shared" si="22"/>
        <v>56.687921847300217</v>
      </c>
      <c r="Q30" s="63">
        <f t="shared" si="23"/>
        <v>44.613310243526499</v>
      </c>
      <c r="R30" s="63">
        <f t="shared" si="24"/>
        <v>101.30123209082672</v>
      </c>
      <c r="S30" s="70"/>
      <c r="T30" s="49">
        <f t="shared" si="25"/>
        <v>56.445573575086577</v>
      </c>
      <c r="U30" s="49">
        <f t="shared" si="25"/>
        <v>44.556363281597122</v>
      </c>
      <c r="V30" s="68">
        <f t="shared" si="25"/>
        <v>101.00193685668368</v>
      </c>
    </row>
    <row r="31" spans="1:22">
      <c r="A31" s="65"/>
      <c r="B31" s="66" t="s">
        <v>60</v>
      </c>
      <c r="C31" s="66" t="s">
        <v>61</v>
      </c>
      <c r="D31" s="67">
        <f>VLOOKUP($B31,'[1]CurBackup 1516'!$A$4:$E$298,3,FALSE)</f>
        <v>3083073.6322260001</v>
      </c>
      <c r="E31" s="67">
        <f>VLOOKUP($B31,'[1]CurBackup 1516'!$A$4:$E$298,5,FALSE)</f>
        <v>1743624.2699999998</v>
      </c>
      <c r="F31" s="67">
        <f>VLOOKUP($B31,'[1]COLLECTIONS 1516'!$A$9:$G$303,3,FALSE)</f>
        <v>1340432.3</v>
      </c>
      <c r="G31" s="69"/>
      <c r="H31" s="63">
        <v>56.690148436919415</v>
      </c>
      <c r="I31" s="63">
        <v>43.738964282682161</v>
      </c>
      <c r="J31" s="63">
        <v>100.42911271960158</v>
      </c>
      <c r="K31" s="63"/>
      <c r="L31" s="63">
        <v>56.633334346703116</v>
      </c>
      <c r="M31" s="63">
        <v>43.520165873874873</v>
      </c>
      <c r="N31" s="63">
        <v>100.153500220578</v>
      </c>
      <c r="O31" s="63"/>
      <c r="P31" s="63">
        <f t="shared" si="22"/>
        <v>56.554739782231259</v>
      </c>
      <c r="Q31" s="63">
        <f t="shared" si="23"/>
        <v>43.477141966025599</v>
      </c>
      <c r="R31" s="63">
        <f t="shared" si="24"/>
        <v>100.03188174825686</v>
      </c>
      <c r="S31" s="70"/>
      <c r="T31" s="49">
        <f t="shared" si="25"/>
        <v>56.626074188617928</v>
      </c>
      <c r="U31" s="49">
        <f t="shared" si="25"/>
        <v>43.578757374194218</v>
      </c>
      <c r="V31" s="68">
        <f t="shared" si="25"/>
        <v>100.20483156281215</v>
      </c>
    </row>
    <row r="32" spans="1:22">
      <c r="A32" s="65"/>
      <c r="B32" s="66" t="s">
        <v>62</v>
      </c>
      <c r="C32" s="66" t="s">
        <v>63</v>
      </c>
      <c r="D32" s="67">
        <f>VLOOKUP($B32,'[1]CurBackup 1516'!$A$4:$E$298,3,FALSE)</f>
        <v>11804691.415319061</v>
      </c>
      <c r="E32" s="67">
        <f>VLOOKUP($B32,'[1]CurBackup 1516'!$A$4:$E$298,5,FALSE)</f>
        <v>6593158.9799999995</v>
      </c>
      <c r="F32" s="67">
        <f>VLOOKUP($B32,'[1]COLLECTIONS 1516'!$A$9:$G$303,3,FALSE)</f>
        <v>5183143.37</v>
      </c>
      <c r="G32" s="69"/>
      <c r="H32" s="63">
        <v>55.660107995828689</v>
      </c>
      <c r="I32" s="63">
        <v>45.361777456157448</v>
      </c>
      <c r="J32" s="63">
        <v>101.02188545198614</v>
      </c>
      <c r="K32" s="63"/>
      <c r="L32" s="63">
        <v>55.869772576360653</v>
      </c>
      <c r="M32" s="63">
        <v>44.232809304351989</v>
      </c>
      <c r="N32" s="63">
        <v>100.10258188071265</v>
      </c>
      <c r="O32" s="63"/>
      <c r="P32" s="63">
        <f t="shared" si="22"/>
        <v>55.852023132464048</v>
      </c>
      <c r="Q32" s="63">
        <f t="shared" si="23"/>
        <v>43.907487181526704</v>
      </c>
      <c r="R32" s="63">
        <f t="shared" si="24"/>
        <v>99.759510313990745</v>
      </c>
      <c r="S32" s="70"/>
      <c r="T32" s="49">
        <f t="shared" si="25"/>
        <v>55.793967901551127</v>
      </c>
      <c r="U32" s="49">
        <f t="shared" si="25"/>
        <v>44.500691314012045</v>
      </c>
      <c r="V32" s="68">
        <f t="shared" si="25"/>
        <v>100.29465921556317</v>
      </c>
    </row>
    <row r="33" spans="1:22">
      <c r="A33" s="65"/>
      <c r="B33" s="71"/>
      <c r="C33" s="53" t="s">
        <v>30</v>
      </c>
      <c r="D33" s="54">
        <f>SUM(D26:D32)</f>
        <v>22295054.52151145</v>
      </c>
      <c r="E33" s="54">
        <f>SUM(E26:E32)</f>
        <v>12686625.149999999</v>
      </c>
      <c r="F33" s="54">
        <f>SUM(F26:F32)</f>
        <v>9810135.6500000004</v>
      </c>
      <c r="G33" s="69"/>
      <c r="H33" s="57">
        <v>56.374853070331156</v>
      </c>
      <c r="I33" s="57">
        <v>44.726179314696708</v>
      </c>
      <c r="J33" s="57">
        <v>101.10103238502786</v>
      </c>
      <c r="K33" s="57"/>
      <c r="L33" s="58">
        <v>56.323834711498868</v>
      </c>
      <c r="M33" s="59">
        <v>43.628621513095005</v>
      </c>
      <c r="N33" s="59">
        <v>99.952456224593874</v>
      </c>
      <c r="O33" s="57"/>
      <c r="P33" s="57">
        <f t="shared" ref="P33" si="26">IF(E33&gt;0,E33/D33*100,0)</f>
        <v>56.903315207232488</v>
      </c>
      <c r="Q33" s="57">
        <f t="shared" ref="Q33" si="27">IF(F33&gt;0,F33/D33*100,0)</f>
        <v>44.001397890885002</v>
      </c>
      <c r="R33" s="57">
        <f t="shared" si="24"/>
        <v>100.9047130981175</v>
      </c>
      <c r="S33" s="70"/>
      <c r="T33" s="72">
        <f t="shared" ref="T33:U33" si="28">AVERAGE(H33,L33,P33)</f>
        <v>56.534000996354166</v>
      </c>
      <c r="U33" s="72">
        <f t="shared" si="28"/>
        <v>44.118732906225567</v>
      </c>
      <c r="V33" s="73">
        <f t="shared" ref="V33" si="29">U33+T33</f>
        <v>100.65273390257974</v>
      </c>
    </row>
    <row r="34" spans="1:22">
      <c r="A34" s="65" t="s">
        <v>64</v>
      </c>
      <c r="B34" s="66"/>
      <c r="C34" s="66"/>
      <c r="D34" s="67"/>
      <c r="E34" s="48"/>
      <c r="F34" s="48"/>
      <c r="G34" s="56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0"/>
      <c r="T34" s="49"/>
      <c r="U34" s="49"/>
      <c r="V34" s="68"/>
    </row>
    <row r="35" spans="1:22">
      <c r="A35" s="65"/>
      <c r="B35" s="66" t="s">
        <v>65</v>
      </c>
      <c r="C35" s="66" t="s">
        <v>66</v>
      </c>
      <c r="D35" s="67">
        <f>VLOOKUP($B35,'[1]CurBackup 1516'!$A$4:$E$298,3,FALSE)</f>
        <v>8614255.3288142402</v>
      </c>
      <c r="E35" s="67">
        <f>VLOOKUP($B35,'[1]CurBackup 1516'!$A$4:$E$298,5,FALSE)</f>
        <v>4961942.6499999994</v>
      </c>
      <c r="F35" s="67">
        <f>VLOOKUP($B35,'[1]COLLECTIONS 1516'!$A$9:$G$303,3,FALSE)</f>
        <v>3717858.1</v>
      </c>
      <c r="G35" s="69"/>
      <c r="H35" s="63">
        <v>56.195839166161207</v>
      </c>
      <c r="I35" s="63">
        <v>43.705823066361773</v>
      </c>
      <c r="J35" s="63">
        <v>99.90166223252298</v>
      </c>
      <c r="K35" s="63"/>
      <c r="L35" s="63">
        <v>57.902109578312789</v>
      </c>
      <c r="M35" s="63">
        <v>42.134705706056728</v>
      </c>
      <c r="N35" s="63">
        <v>100.03681528436951</v>
      </c>
      <c r="O35" s="63"/>
      <c r="P35" s="63">
        <f t="shared" ref="P35:P39" si="30">IFERROR(IF(E35&gt;0,E35/D35*100,0),0)</f>
        <v>57.601527475074455</v>
      </c>
      <c r="Q35" s="63">
        <f t="shared" ref="Q35:Q39" si="31">IFERROR(IF(F35&gt;0,F35/D35*100,0),0)</f>
        <v>43.15936732875744</v>
      </c>
      <c r="R35" s="63">
        <f t="shared" ref="R35:R40" si="32">P35+Q35</f>
        <v>100.76089480383189</v>
      </c>
      <c r="S35" s="70"/>
      <c r="T35" s="49">
        <f t="shared" ref="T35:V39" si="33">IF(AND(H35&gt;0,L35&gt;0,P35&gt;0),AVERAGE(H35,L35,P35),AVERAGE(L35,P35))</f>
        <v>57.233158739849479</v>
      </c>
      <c r="U35" s="49">
        <f t="shared" si="33"/>
        <v>42.99996536705865</v>
      </c>
      <c r="V35" s="68">
        <f t="shared" si="33"/>
        <v>100.23312410690812</v>
      </c>
    </row>
    <row r="36" spans="1:22">
      <c r="A36" s="65"/>
      <c r="B36" s="66" t="s">
        <v>67</v>
      </c>
      <c r="C36" s="66" t="s">
        <v>68</v>
      </c>
      <c r="D36" s="67">
        <f>VLOOKUP($B36,'[1]CurBackup 1516'!$A$4:$E$298,3,FALSE)</f>
        <v>474945.66208679002</v>
      </c>
      <c r="E36" s="67">
        <f>VLOOKUP($B36,'[1]CurBackup 1516'!$A$4:$E$298,5,FALSE)</f>
        <v>295344.44</v>
      </c>
      <c r="F36" s="67">
        <f>VLOOKUP($B36,'[1]COLLECTIONS 1516'!$A$9:$G$303,3,FALSE)</f>
        <v>183786.4</v>
      </c>
      <c r="G36" s="69"/>
      <c r="H36" s="63">
        <v>69.737886112632353</v>
      </c>
      <c r="I36" s="63">
        <v>39.567444254690663</v>
      </c>
      <c r="J36" s="63">
        <v>109.30533036732302</v>
      </c>
      <c r="K36" s="63"/>
      <c r="L36" s="63">
        <v>60.358249570720901</v>
      </c>
      <c r="M36" s="63">
        <v>39.306249649618266</v>
      </c>
      <c r="N36" s="63">
        <v>99.664499220339167</v>
      </c>
      <c r="O36" s="63"/>
      <c r="P36" s="63">
        <f t="shared" si="30"/>
        <v>62.184890520387512</v>
      </c>
      <c r="Q36" s="63">
        <f t="shared" si="31"/>
        <v>38.696300370970746</v>
      </c>
      <c r="R36" s="63">
        <f t="shared" si="32"/>
        <v>100.88119089135826</v>
      </c>
      <c r="S36" s="70"/>
      <c r="T36" s="49">
        <f t="shared" si="33"/>
        <v>64.093675401246927</v>
      </c>
      <c r="U36" s="49">
        <f t="shared" si="33"/>
        <v>39.189998091759897</v>
      </c>
      <c r="V36" s="68">
        <f t="shared" si="33"/>
        <v>103.28367349300682</v>
      </c>
    </row>
    <row r="37" spans="1:22">
      <c r="A37" s="65"/>
      <c r="B37" s="66" t="s">
        <v>69</v>
      </c>
      <c r="C37" s="66" t="s">
        <v>70</v>
      </c>
      <c r="D37" s="67">
        <f>VLOOKUP($B37,'[1]CurBackup 1516'!$A$4:$E$298,3,FALSE)</f>
        <v>5750402.5361784799</v>
      </c>
      <c r="E37" s="67">
        <f>VLOOKUP($B37,'[1]CurBackup 1516'!$A$4:$E$298,5,FALSE)</f>
        <v>3457658.57</v>
      </c>
      <c r="F37" s="67">
        <f>VLOOKUP($B37,'[1]COLLECTIONS 1516'!$A$9:$G$303,3,FALSE)</f>
        <v>2332710.7799999998</v>
      </c>
      <c r="G37" s="69"/>
      <c r="H37" s="63">
        <v>64.546176251474193</v>
      </c>
      <c r="I37" s="63">
        <v>41.809225761287728</v>
      </c>
      <c r="J37" s="63">
        <v>106.35540201276191</v>
      </c>
      <c r="K37" s="63"/>
      <c r="L37" s="63">
        <v>59.74463719906116</v>
      </c>
      <c r="M37" s="63">
        <v>40.651987514475124</v>
      </c>
      <c r="N37" s="63">
        <v>100.39662471353628</v>
      </c>
      <c r="O37" s="63"/>
      <c r="P37" s="63">
        <f t="shared" si="30"/>
        <v>60.12898311459498</v>
      </c>
      <c r="Q37" s="63">
        <f t="shared" si="31"/>
        <v>40.566043252169251</v>
      </c>
      <c r="R37" s="63">
        <f t="shared" si="32"/>
        <v>100.69502636676424</v>
      </c>
      <c r="S37" s="70"/>
      <c r="T37" s="49">
        <f t="shared" si="33"/>
        <v>61.473265521710111</v>
      </c>
      <c r="U37" s="49">
        <f t="shared" si="33"/>
        <v>41.009085509310701</v>
      </c>
      <c r="V37" s="68">
        <f t="shared" si="33"/>
        <v>102.48235103102081</v>
      </c>
    </row>
    <row r="38" spans="1:22">
      <c r="A38" s="65"/>
      <c r="B38" s="66" t="s">
        <v>71</v>
      </c>
      <c r="C38" s="66" t="s">
        <v>72</v>
      </c>
      <c r="D38" s="67">
        <f>VLOOKUP($B38,'[1]CurBackup 1516'!$A$4:$E$298,3,FALSE)</f>
        <v>248466.8182712</v>
      </c>
      <c r="E38" s="67">
        <f>VLOOKUP($B38,'[1]CurBackup 1516'!$A$4:$E$298,5,FALSE)</f>
        <v>153597.16000000003</v>
      </c>
      <c r="F38" s="67">
        <f>VLOOKUP($B38,'[1]COLLECTIONS 1516'!$A$9:$G$303,3,FALSE)</f>
        <v>93047.7</v>
      </c>
      <c r="G38" s="69"/>
      <c r="H38" s="63">
        <v>67.033535708925882</v>
      </c>
      <c r="I38" s="63">
        <v>37.623557243176592</v>
      </c>
      <c r="J38" s="63">
        <v>104.65709295210247</v>
      </c>
      <c r="K38" s="63"/>
      <c r="L38" s="63">
        <v>61.161020409097318</v>
      </c>
      <c r="M38" s="63">
        <v>36.875917738461894</v>
      </c>
      <c r="N38" s="63">
        <v>98.036938147559212</v>
      </c>
      <c r="O38" s="63"/>
      <c r="P38" s="63">
        <f t="shared" si="30"/>
        <v>61.817976769980476</v>
      </c>
      <c r="Q38" s="63">
        <f t="shared" si="31"/>
        <v>37.448742913606679</v>
      </c>
      <c r="R38" s="63">
        <f t="shared" si="32"/>
        <v>99.266719683587155</v>
      </c>
      <c r="S38" s="70"/>
      <c r="T38" s="49">
        <f t="shared" si="33"/>
        <v>63.337510962667892</v>
      </c>
      <c r="U38" s="49">
        <f t="shared" si="33"/>
        <v>37.316072631748391</v>
      </c>
      <c r="V38" s="68">
        <f t="shared" si="33"/>
        <v>100.65358359441628</v>
      </c>
    </row>
    <row r="39" spans="1:22">
      <c r="A39" s="65"/>
      <c r="B39" s="66" t="s">
        <v>73</v>
      </c>
      <c r="C39" s="66" t="s">
        <v>74</v>
      </c>
      <c r="D39" s="67">
        <f>VLOOKUP($B39,'[1]CurBackup 1516'!$A$4:$E$298,3,FALSE)</f>
        <v>523558.81405481999</v>
      </c>
      <c r="E39" s="67">
        <f>VLOOKUP($B39,'[1]CurBackup 1516'!$A$4:$E$298,5,FALSE)</f>
        <v>318251.64</v>
      </c>
      <c r="F39" s="67">
        <f>VLOOKUP($B39,'[1]COLLECTIONS 1516'!$A$9:$G$303,3,FALSE)</f>
        <v>213899.14</v>
      </c>
      <c r="G39" s="69"/>
      <c r="H39" s="63">
        <v>62.391388772319331</v>
      </c>
      <c r="I39" s="63">
        <v>39.152497117966369</v>
      </c>
      <c r="J39" s="63">
        <v>101.54388589028571</v>
      </c>
      <c r="K39" s="63"/>
      <c r="L39" s="63">
        <v>64.374173436061639</v>
      </c>
      <c r="M39" s="63">
        <v>38.863488137991766</v>
      </c>
      <c r="N39" s="63">
        <v>103.2376615740534</v>
      </c>
      <c r="O39" s="63"/>
      <c r="P39" s="63">
        <f t="shared" si="30"/>
        <v>60.786225244730005</v>
      </c>
      <c r="Q39" s="63">
        <f t="shared" si="31"/>
        <v>40.854844624505432</v>
      </c>
      <c r="R39" s="63">
        <f t="shared" si="32"/>
        <v>101.64106986923544</v>
      </c>
      <c r="S39" s="70"/>
      <c r="T39" s="49">
        <f t="shared" si="33"/>
        <v>62.517262484370328</v>
      </c>
      <c r="U39" s="49">
        <f t="shared" si="33"/>
        <v>39.623609960154518</v>
      </c>
      <c r="V39" s="68">
        <f t="shared" si="33"/>
        <v>102.14087244452485</v>
      </c>
    </row>
    <row r="40" spans="1:22">
      <c r="A40" s="65"/>
      <c r="B40" s="71"/>
      <c r="C40" s="53" t="s">
        <v>30</v>
      </c>
      <c r="D40" s="54">
        <f>SUM(D35:D39)</f>
        <v>15611629.159405531</v>
      </c>
      <c r="E40" s="54">
        <f>SUM(E35:E39)</f>
        <v>9186794.4600000009</v>
      </c>
      <c r="F40" s="54">
        <f>SUM(F35:F39)</f>
        <v>6541302.1199999992</v>
      </c>
      <c r="G40" s="69"/>
      <c r="H40" s="57">
        <v>60.105949610085105</v>
      </c>
      <c r="I40" s="57">
        <v>42.62506689413037</v>
      </c>
      <c r="J40" s="57">
        <v>102.73101650421548</v>
      </c>
      <c r="K40" s="57"/>
      <c r="L40" s="58">
        <v>58.922423434785628</v>
      </c>
      <c r="M40" s="59">
        <v>41.310492141130631</v>
      </c>
      <c r="N40" s="59">
        <v>100.23291557591625</v>
      </c>
      <c r="O40" s="57"/>
      <c r="P40" s="57">
        <f t="shared" ref="P40" si="34">IF(E40&gt;0,E40/D40*100,0)</f>
        <v>58.845840918948788</v>
      </c>
      <c r="Q40" s="57">
        <f t="shared" ref="Q40" si="35">IF(F40&gt;0,F40/D40*100,0)</f>
        <v>41.900188975851144</v>
      </c>
      <c r="R40" s="57">
        <f t="shared" si="32"/>
        <v>100.74602989479993</v>
      </c>
      <c r="S40" s="70"/>
      <c r="T40" s="72">
        <f t="shared" ref="T40:U40" si="36">AVERAGE(H40,L40,P40)</f>
        <v>59.291404654606509</v>
      </c>
      <c r="U40" s="72">
        <f t="shared" si="36"/>
        <v>41.945249337037382</v>
      </c>
      <c r="V40" s="73">
        <f t="shared" ref="V40" si="37">U40+T40</f>
        <v>101.23665399164389</v>
      </c>
    </row>
    <row r="41" spans="1:22">
      <c r="A41" s="65" t="s">
        <v>75</v>
      </c>
      <c r="B41" s="66"/>
      <c r="C41" s="66"/>
      <c r="D41" s="67"/>
      <c r="E41" s="48"/>
      <c r="F41" s="48"/>
      <c r="G41" s="69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70"/>
      <c r="T41" s="49"/>
      <c r="U41" s="49"/>
      <c r="V41" s="68"/>
    </row>
    <row r="42" spans="1:22">
      <c r="A42" s="65"/>
      <c r="B42" s="66" t="s">
        <v>76</v>
      </c>
      <c r="C42" s="66" t="s">
        <v>77</v>
      </c>
      <c r="D42" s="67">
        <f>VLOOKUP($B42,'[1]CurBackup 1516'!$A$4:$E$298,3,FALSE)</f>
        <v>45199940.797921278</v>
      </c>
      <c r="E42" s="67">
        <f>VLOOKUP($B42,'[1]CurBackup 1516'!$A$4:$E$298,5,FALSE)</f>
        <v>25333231.459999997</v>
      </c>
      <c r="F42" s="67">
        <f>VLOOKUP($B42,'[1]COLLECTIONS 1516'!$A$9:$G$303,3,FALSE)</f>
        <v>19782914.850000001</v>
      </c>
      <c r="G42" s="69"/>
      <c r="H42" s="63">
        <v>58.294445785056837</v>
      </c>
      <c r="I42" s="63">
        <v>45.101916672408379</v>
      </c>
      <c r="J42" s="63">
        <v>103.39636245746522</v>
      </c>
      <c r="K42" s="63"/>
      <c r="L42" s="63">
        <v>56.218481591661039</v>
      </c>
      <c r="M42" s="63">
        <v>44.562419375749499</v>
      </c>
      <c r="N42" s="63">
        <v>100.78090096741053</v>
      </c>
      <c r="O42" s="63"/>
      <c r="P42" s="63">
        <f t="shared" ref="P42:P50" si="38">IFERROR(IF(E42&gt;0,E42/D42*100,0),0)</f>
        <v>56.047045665964809</v>
      </c>
      <c r="Q42" s="63">
        <f t="shared" ref="Q42:Q50" si="39">IFERROR(IF(F42&gt;0,F42/D42*100,0),0)</f>
        <v>43.767568055995788</v>
      </c>
      <c r="R42" s="63">
        <f t="shared" ref="R42:R51" si="40">P42+Q42</f>
        <v>99.814613721960598</v>
      </c>
      <c r="S42" s="70"/>
      <c r="T42" s="49">
        <f t="shared" ref="T42:V50" si="41">IF(AND(H42&gt;0,L42&gt;0,P42&gt;0),AVERAGE(H42,L42,P42),AVERAGE(L42,P42))</f>
        <v>56.853324347560893</v>
      </c>
      <c r="U42" s="49">
        <f t="shared" si="41"/>
        <v>44.477301368051222</v>
      </c>
      <c r="V42" s="68">
        <f t="shared" si="41"/>
        <v>101.33062571561213</v>
      </c>
    </row>
    <row r="43" spans="1:22">
      <c r="A43" s="65"/>
      <c r="B43" s="66" t="s">
        <v>78</v>
      </c>
      <c r="C43" s="66" t="s">
        <v>79</v>
      </c>
      <c r="D43" s="67">
        <f>VLOOKUP($B43,'[1]CurBackup 1516'!$A$4:$E$298,3,FALSE)</f>
        <v>3309559.8734372002</v>
      </c>
      <c r="E43" s="67">
        <f>VLOOKUP($B43,'[1]CurBackup 1516'!$A$4:$E$298,5,FALSE)</f>
        <v>1854546.07</v>
      </c>
      <c r="F43" s="67">
        <f>VLOOKUP($B43,'[1]COLLECTIONS 1516'!$A$9:$G$303,3,FALSE)</f>
        <v>1484745.15</v>
      </c>
      <c r="G43" s="69"/>
      <c r="H43" s="63">
        <v>55.911946604988103</v>
      </c>
      <c r="I43" s="63">
        <v>45.821996660000707</v>
      </c>
      <c r="J43" s="63">
        <v>101.73394326498881</v>
      </c>
      <c r="K43" s="63"/>
      <c r="L43" s="63">
        <v>55.191124309555441</v>
      </c>
      <c r="M43" s="63">
        <v>46.462042126895589</v>
      </c>
      <c r="N43" s="63">
        <v>101.65316643645103</v>
      </c>
      <c r="O43" s="63"/>
      <c r="P43" s="63">
        <f t="shared" si="38"/>
        <v>56.036033216523421</v>
      </c>
      <c r="Q43" s="63">
        <f t="shared" si="39"/>
        <v>44.862314228447318</v>
      </c>
      <c r="R43" s="63">
        <f t="shared" si="40"/>
        <v>100.89834744497074</v>
      </c>
      <c r="S43" s="70"/>
      <c r="T43" s="49">
        <f t="shared" si="41"/>
        <v>55.713034710355657</v>
      </c>
      <c r="U43" s="49">
        <f t="shared" si="41"/>
        <v>45.715451005114538</v>
      </c>
      <c r="V43" s="68">
        <f t="shared" si="41"/>
        <v>101.42848571547019</v>
      </c>
    </row>
    <row r="44" spans="1:22">
      <c r="A44" s="65"/>
      <c r="B44" s="66" t="s">
        <v>80</v>
      </c>
      <c r="C44" s="66" t="s">
        <v>81</v>
      </c>
      <c r="D44" s="67">
        <f>VLOOKUP($B44,'[1]CurBackup 1516'!$A$4:$E$298,3,FALSE)</f>
        <v>2545205.5527519998</v>
      </c>
      <c r="E44" s="67">
        <f>VLOOKUP($B44,'[1]CurBackup 1516'!$A$4:$E$298,5,FALSE)</f>
        <v>1453394.51</v>
      </c>
      <c r="F44" s="67">
        <f>VLOOKUP($B44,'[1]COLLECTIONS 1516'!$A$9:$G$303,3,FALSE)</f>
        <v>1129323.3500000001</v>
      </c>
      <c r="G44" s="69"/>
      <c r="H44" s="63">
        <v>58.480530425662749</v>
      </c>
      <c r="I44" s="63">
        <v>44.638355757141554</v>
      </c>
      <c r="J44" s="63">
        <v>103.1188861828043</v>
      </c>
      <c r="K44" s="63"/>
      <c r="L44" s="63">
        <v>58.012475280657782</v>
      </c>
      <c r="M44" s="63">
        <v>43.872679302007178</v>
      </c>
      <c r="N44" s="63">
        <v>101.88515458266497</v>
      </c>
      <c r="O44" s="63"/>
      <c r="P44" s="63">
        <f t="shared" si="38"/>
        <v>57.103227219841614</v>
      </c>
      <c r="Q44" s="63">
        <f t="shared" si="39"/>
        <v>44.370614734001379</v>
      </c>
      <c r="R44" s="63">
        <f t="shared" si="40"/>
        <v>101.47384195384299</v>
      </c>
      <c r="S44" s="70"/>
      <c r="T44" s="49">
        <f t="shared" si="41"/>
        <v>57.865410975387384</v>
      </c>
      <c r="U44" s="49">
        <f t="shared" si="41"/>
        <v>44.293883264383368</v>
      </c>
      <c r="V44" s="68">
        <f t="shared" si="41"/>
        <v>102.15929423977074</v>
      </c>
    </row>
    <row r="45" spans="1:22">
      <c r="A45" s="65"/>
      <c r="B45" s="66" t="s">
        <v>82</v>
      </c>
      <c r="C45" s="66" t="s">
        <v>83</v>
      </c>
      <c r="D45" s="67">
        <f>VLOOKUP($B45,'[1]CurBackup 1516'!$A$4:$E$298,3,FALSE)</f>
        <v>379738.48568086</v>
      </c>
      <c r="E45" s="67">
        <f>VLOOKUP($B45,'[1]CurBackup 1516'!$A$4:$E$298,5,FALSE)</f>
        <v>217098.2</v>
      </c>
      <c r="F45" s="67">
        <f>VLOOKUP($B45,'[1]COLLECTIONS 1516'!$A$9:$G$303,3,FALSE)</f>
        <v>165341.34</v>
      </c>
      <c r="G45" s="69"/>
      <c r="H45" s="63">
        <v>40.799117967848389</v>
      </c>
      <c r="I45" s="63">
        <v>41.996436227399137</v>
      </c>
      <c r="J45" s="63">
        <v>82.795554195247519</v>
      </c>
      <c r="K45" s="63"/>
      <c r="L45" s="63">
        <v>58.751115304720294</v>
      </c>
      <c r="M45" s="63">
        <v>42.689542624653242</v>
      </c>
      <c r="N45" s="63">
        <v>101.44065792937354</v>
      </c>
      <c r="O45" s="63"/>
      <c r="P45" s="63">
        <f t="shared" si="38"/>
        <v>57.170449713767958</v>
      </c>
      <c r="Q45" s="63">
        <f t="shared" si="39"/>
        <v>43.540843563313793</v>
      </c>
      <c r="R45" s="63">
        <f t="shared" si="40"/>
        <v>100.71129327708175</v>
      </c>
      <c r="S45" s="70"/>
      <c r="T45" s="49">
        <f t="shared" si="41"/>
        <v>52.240227662112211</v>
      </c>
      <c r="U45" s="49">
        <f t="shared" si="41"/>
        <v>42.742274138455393</v>
      </c>
      <c r="V45" s="68">
        <f t="shared" si="41"/>
        <v>94.982501800567604</v>
      </c>
    </row>
    <row r="46" spans="1:22">
      <c r="A46" s="65"/>
      <c r="B46" s="66" t="s">
        <v>84</v>
      </c>
      <c r="C46" s="66" t="s">
        <v>85</v>
      </c>
      <c r="D46" s="67">
        <f>VLOOKUP($B46,'[1]CurBackup 1516'!$A$4:$E$298,3,FALSE)</f>
        <v>6470161.6795912497</v>
      </c>
      <c r="E46" s="67">
        <f>VLOOKUP($B46,'[1]CurBackup 1516'!$A$4:$E$298,5,FALSE)</f>
        <v>3682969.1</v>
      </c>
      <c r="F46" s="67">
        <f>VLOOKUP($B46,'[1]COLLECTIONS 1516'!$A$9:$G$303,3,FALSE)</f>
        <v>2865181.4</v>
      </c>
      <c r="G46" s="69"/>
      <c r="H46" s="63">
        <v>56.333537337552286</v>
      </c>
      <c r="I46" s="63">
        <v>44.87758457509441</v>
      </c>
      <c r="J46" s="63">
        <v>101.21112191264669</v>
      </c>
      <c r="K46" s="63"/>
      <c r="L46" s="63">
        <v>57.072699680163886</v>
      </c>
      <c r="M46" s="63">
        <v>44.393851665769027</v>
      </c>
      <c r="N46" s="63">
        <v>101.46655134593291</v>
      </c>
      <c r="O46" s="63"/>
      <c r="P46" s="63">
        <f t="shared" si="38"/>
        <v>56.922365813780871</v>
      </c>
      <c r="Q46" s="63">
        <f t="shared" si="39"/>
        <v>44.282995416290845</v>
      </c>
      <c r="R46" s="63">
        <f t="shared" si="40"/>
        <v>101.20536123007172</v>
      </c>
      <c r="S46" s="70"/>
      <c r="T46" s="49">
        <f t="shared" si="41"/>
        <v>56.77620094383235</v>
      </c>
      <c r="U46" s="49">
        <f t="shared" si="41"/>
        <v>44.518143885718096</v>
      </c>
      <c r="V46" s="68">
        <f t="shared" si="41"/>
        <v>101.29434482955044</v>
      </c>
    </row>
    <row r="47" spans="1:22">
      <c r="A47" s="65"/>
      <c r="B47" s="66" t="s">
        <v>86</v>
      </c>
      <c r="C47" s="66" t="s">
        <v>87</v>
      </c>
      <c r="D47" s="67">
        <f>VLOOKUP($B47,'[1]CurBackup 1516'!$A$4:$E$298,3,FALSE)</f>
        <v>46698773.292205729</v>
      </c>
      <c r="E47" s="67">
        <f>VLOOKUP($B47,'[1]CurBackup 1516'!$A$4:$E$298,5,FALSE)</f>
        <v>25972446.969999999</v>
      </c>
      <c r="F47" s="67">
        <f>VLOOKUP($B47,'[1]COLLECTIONS 1516'!$A$9:$G$303,3,FALSE)</f>
        <v>20857095.210000001</v>
      </c>
      <c r="G47" s="69"/>
      <c r="H47" s="63">
        <v>57.496112518674749</v>
      </c>
      <c r="I47" s="63">
        <v>45.447267735841471</v>
      </c>
      <c r="J47" s="63">
        <v>102.94338025451623</v>
      </c>
      <c r="K47" s="63"/>
      <c r="L47" s="63">
        <v>55.683733837439199</v>
      </c>
      <c r="M47" s="63">
        <v>44.753766481048011</v>
      </c>
      <c r="N47" s="63">
        <v>100.43750031848721</v>
      </c>
      <c r="O47" s="63"/>
      <c r="P47" s="63">
        <f t="shared" si="38"/>
        <v>55.616979074555125</v>
      </c>
      <c r="Q47" s="63">
        <f t="shared" si="39"/>
        <v>44.663047312810598</v>
      </c>
      <c r="R47" s="63">
        <f t="shared" si="40"/>
        <v>100.28002638736572</v>
      </c>
      <c r="S47" s="70"/>
      <c r="T47" s="49">
        <f t="shared" si="41"/>
        <v>56.265608476889696</v>
      </c>
      <c r="U47" s="49">
        <f t="shared" si="41"/>
        <v>44.954693843233365</v>
      </c>
      <c r="V47" s="68">
        <f t="shared" si="41"/>
        <v>101.22030232012305</v>
      </c>
    </row>
    <row r="48" spans="1:22">
      <c r="A48" s="65"/>
      <c r="B48" s="66" t="s">
        <v>88</v>
      </c>
      <c r="C48" s="66" t="s">
        <v>89</v>
      </c>
      <c r="D48" s="67">
        <f>VLOOKUP($B48,'[1]CurBackup 1516'!$A$4:$E$298,3,FALSE)</f>
        <v>12172735.328583039</v>
      </c>
      <c r="E48" s="67">
        <f>VLOOKUP($B48,'[1]CurBackup 1516'!$A$4:$E$298,5,FALSE)</f>
        <v>6808389.5299999993</v>
      </c>
      <c r="F48" s="67">
        <f>VLOOKUP($B48,'[1]COLLECTIONS 1516'!$A$9:$G$303,3,FALSE)</f>
        <v>5409854.4299999997</v>
      </c>
      <c r="G48" s="69"/>
      <c r="H48" s="63">
        <v>56.827296829609431</v>
      </c>
      <c r="I48" s="63">
        <v>45.107418842136909</v>
      </c>
      <c r="J48" s="63">
        <v>101.93471567174635</v>
      </c>
      <c r="K48" s="63"/>
      <c r="L48" s="63">
        <v>55.105706833082515</v>
      </c>
      <c r="M48" s="63">
        <v>45.291555191833652</v>
      </c>
      <c r="N48" s="63">
        <v>100.39726202491616</v>
      </c>
      <c r="O48" s="63"/>
      <c r="P48" s="63">
        <f t="shared" si="38"/>
        <v>55.931467712216545</v>
      </c>
      <c r="Q48" s="63">
        <f t="shared" si="39"/>
        <v>44.442389355965162</v>
      </c>
      <c r="R48" s="63">
        <f t="shared" si="40"/>
        <v>100.37385706818171</v>
      </c>
      <c r="S48" s="70"/>
      <c r="T48" s="49">
        <f t="shared" si="41"/>
        <v>55.954823791636159</v>
      </c>
      <c r="U48" s="49">
        <f t="shared" si="41"/>
        <v>44.947121129978576</v>
      </c>
      <c r="V48" s="68">
        <f t="shared" si="41"/>
        <v>100.90194492161474</v>
      </c>
    </row>
    <row r="49" spans="1:22">
      <c r="A49" s="65"/>
      <c r="B49" s="66" t="s">
        <v>90</v>
      </c>
      <c r="C49" s="66" t="s">
        <v>91</v>
      </c>
      <c r="D49" s="67">
        <f>VLOOKUP($B49,'[1]CurBackup 1516'!$A$4:$E$298,3,FALSE)</f>
        <v>26014707.054455929</v>
      </c>
      <c r="E49" s="67">
        <f>VLOOKUP($B49,'[1]CurBackup 1516'!$A$4:$E$298,5,FALSE)</f>
        <v>14694881.430000002</v>
      </c>
      <c r="F49" s="67">
        <f>VLOOKUP($B49,'[1]COLLECTIONS 1516'!$A$9:$G$303,3,FALSE)</f>
        <v>11588772.73</v>
      </c>
      <c r="G49" s="69"/>
      <c r="H49" s="63">
        <v>57.711999403840295</v>
      </c>
      <c r="I49" s="63">
        <v>44.761500425047899</v>
      </c>
      <c r="J49" s="63">
        <v>102.47349982888819</v>
      </c>
      <c r="K49" s="63"/>
      <c r="L49" s="63">
        <v>56.079978021624058</v>
      </c>
      <c r="M49" s="63">
        <v>44.459528323217306</v>
      </c>
      <c r="N49" s="63">
        <v>100.53950634484136</v>
      </c>
      <c r="O49" s="63"/>
      <c r="P49" s="63">
        <f t="shared" si="38"/>
        <v>56.486822623985645</v>
      </c>
      <c r="Q49" s="63">
        <f t="shared" si="39"/>
        <v>44.54700452994345</v>
      </c>
      <c r="R49" s="63">
        <f t="shared" si="40"/>
        <v>101.0338271539291</v>
      </c>
      <c r="S49" s="70"/>
      <c r="T49" s="49">
        <f t="shared" si="41"/>
        <v>56.75960001648334</v>
      </c>
      <c r="U49" s="49">
        <f t="shared" si="41"/>
        <v>44.589344426069552</v>
      </c>
      <c r="V49" s="68">
        <f t="shared" si="41"/>
        <v>101.34894444255288</v>
      </c>
    </row>
    <row r="50" spans="1:22">
      <c r="A50" s="65"/>
      <c r="B50" s="66" t="s">
        <v>92</v>
      </c>
      <c r="C50" s="66" t="s">
        <v>93</v>
      </c>
      <c r="D50" s="67">
        <f>VLOOKUP($B50,'[1]CurBackup 1516'!$A$4:$E$298,3,FALSE)</f>
        <v>4527652.08910779</v>
      </c>
      <c r="E50" s="67">
        <f>VLOOKUP($B50,'[1]CurBackup 1516'!$A$4:$E$298,5,FALSE)</f>
        <v>2631277.9299999997</v>
      </c>
      <c r="F50" s="67">
        <f>VLOOKUP($B50,'[1]COLLECTIONS 1516'!$A$9:$G$303,3,FALSE)</f>
        <v>1967985.97</v>
      </c>
      <c r="G50" s="69"/>
      <c r="H50" s="63">
        <v>58.103481807488166</v>
      </c>
      <c r="I50" s="63">
        <v>43.23986177474859</v>
      </c>
      <c r="J50" s="63">
        <v>101.34334358223676</v>
      </c>
      <c r="K50" s="63"/>
      <c r="L50" s="63">
        <v>58.260931347534516</v>
      </c>
      <c r="M50" s="63">
        <v>43.07705887599591</v>
      </c>
      <c r="N50" s="63">
        <v>101.33799022353043</v>
      </c>
      <c r="O50" s="63"/>
      <c r="P50" s="63">
        <f t="shared" si="38"/>
        <v>58.115727052661285</v>
      </c>
      <c r="Q50" s="63">
        <f t="shared" si="39"/>
        <v>43.465927400526205</v>
      </c>
      <c r="R50" s="63">
        <f t="shared" si="40"/>
        <v>101.5816544531875</v>
      </c>
      <c r="S50" s="70"/>
      <c r="T50" s="49">
        <f t="shared" si="41"/>
        <v>58.16004673589466</v>
      </c>
      <c r="U50" s="49">
        <f t="shared" si="41"/>
        <v>43.260949350423566</v>
      </c>
      <c r="V50" s="68">
        <f t="shared" si="41"/>
        <v>101.42099608631823</v>
      </c>
    </row>
    <row r="51" spans="1:22">
      <c r="A51" s="65"/>
      <c r="B51" s="71"/>
      <c r="C51" s="53" t="s">
        <v>30</v>
      </c>
      <c r="D51" s="54">
        <f>SUM(D42:D50)</f>
        <v>147318474.15373507</v>
      </c>
      <c r="E51" s="54">
        <f>SUM(E42:E50)</f>
        <v>82648235.200000018</v>
      </c>
      <c r="F51" s="54">
        <f>SUM(F42:F50)</f>
        <v>65251214.429999992</v>
      </c>
      <c r="G51" s="69"/>
      <c r="H51" s="57">
        <v>57.640106484434327</v>
      </c>
      <c r="I51" s="57">
        <v>45.090241979992442</v>
      </c>
      <c r="J51" s="57">
        <v>102.73034846442677</v>
      </c>
      <c r="K51" s="57"/>
      <c r="L51" s="58">
        <v>56.047014173502752</v>
      </c>
      <c r="M51" s="59">
        <v>44.639478823345506</v>
      </c>
      <c r="N51" s="59">
        <v>100.68649299684826</v>
      </c>
      <c r="O51" s="57"/>
      <c r="P51" s="57">
        <f t="shared" ref="P51" si="42">IF(E51&gt;0,E51/D51*100,0)</f>
        <v>56.101745334228724</v>
      </c>
      <c r="Q51" s="57">
        <f t="shared" ref="Q51" si="43">IF(F51&gt;0,F51/D51*100,0)</f>
        <v>44.292621685659533</v>
      </c>
      <c r="R51" s="57">
        <f t="shared" si="40"/>
        <v>100.39436701988825</v>
      </c>
      <c r="S51" s="70"/>
      <c r="T51" s="72">
        <f t="shared" ref="T51:U51" si="44">AVERAGE(H51,L51,P51)</f>
        <v>56.596288664055265</v>
      </c>
      <c r="U51" s="72">
        <f t="shared" si="44"/>
        <v>44.67411416299916</v>
      </c>
      <c r="V51" s="73">
        <f t="shared" ref="V51" si="45">U51+T51</f>
        <v>101.27040282705443</v>
      </c>
    </row>
    <row r="52" spans="1:22">
      <c r="A52" s="65" t="s">
        <v>94</v>
      </c>
      <c r="B52" s="66"/>
      <c r="C52" s="66"/>
      <c r="D52" s="67"/>
      <c r="E52" s="48"/>
      <c r="F52" s="48"/>
      <c r="G52" s="69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70"/>
      <c r="T52" s="49"/>
      <c r="U52" s="49"/>
      <c r="V52" s="68"/>
    </row>
    <row r="53" spans="1:22">
      <c r="A53" s="65"/>
      <c r="B53" s="66" t="s">
        <v>95</v>
      </c>
      <c r="C53" s="66" t="s">
        <v>96</v>
      </c>
      <c r="D53" s="67">
        <f>VLOOKUP($B53,'[1]CurBackup 1516'!$A$4:$E$298,3,FALSE)</f>
        <v>1298572.2264524801</v>
      </c>
      <c r="E53" s="67">
        <f>VLOOKUP($B53,'[1]CurBackup 1516'!$A$4:$E$298,5,FALSE)</f>
        <v>717027.37000000011</v>
      </c>
      <c r="F53" s="67">
        <f>VLOOKUP($B53,'[1]COLLECTIONS 1516'!$A$9:$G$303,3,FALSE)</f>
        <v>579293.19999999995</v>
      </c>
      <c r="G53" s="69"/>
      <c r="H53" s="63">
        <v>42.001359108822655</v>
      </c>
      <c r="I53" s="63">
        <v>44.294681914040225</v>
      </c>
      <c r="J53" s="63">
        <v>86.29604102286288</v>
      </c>
      <c r="K53" s="63"/>
      <c r="L53" s="63">
        <v>67.408023502947088</v>
      </c>
      <c r="M53" s="63">
        <v>32.807060896238681</v>
      </c>
      <c r="N53" s="63">
        <v>100.21508439918577</v>
      </c>
      <c r="O53" s="63"/>
      <c r="P53" s="63">
        <f t="shared" ref="P53:P54" si="46">IFERROR(IF(E53&gt;0,E53/D53*100,0),0)</f>
        <v>55.216595226190833</v>
      </c>
      <c r="Q53" s="63">
        <f t="shared" ref="Q53:Q54" si="47">IFERROR(IF(F53&gt;0,F53/D53*100,0),0)</f>
        <v>44.610009994018505</v>
      </c>
      <c r="R53" s="63">
        <f t="shared" ref="R53:R55" si="48">P53+Q53</f>
        <v>99.826605220209331</v>
      </c>
      <c r="S53" s="70"/>
      <c r="T53" s="49">
        <f t="shared" ref="T53:V54" si="49">IF(AND(H53&gt;0,L53&gt;0,P53&gt;0),AVERAGE(H53,L53,P53),AVERAGE(L53,P53))</f>
        <v>54.875325945986866</v>
      </c>
      <c r="U53" s="49">
        <f t="shared" si="49"/>
        <v>40.57058426809914</v>
      </c>
      <c r="V53" s="68">
        <f t="shared" si="49"/>
        <v>95.445910214085984</v>
      </c>
    </row>
    <row r="54" spans="1:22">
      <c r="A54" s="65"/>
      <c r="B54" s="66" t="s">
        <v>97</v>
      </c>
      <c r="C54" s="66" t="s">
        <v>98</v>
      </c>
      <c r="D54" s="67">
        <f>VLOOKUP($B54,'[1]CurBackup 1516'!$A$4:$E$298,3,FALSE)</f>
        <v>0</v>
      </c>
      <c r="E54" s="67">
        <f>VLOOKUP($B54,'[1]CurBackup 1516'!$A$4:$E$298,5,FALSE)</f>
        <v>0</v>
      </c>
      <c r="F54" s="67">
        <f>VLOOKUP($B54,'[1]COLLECTIONS 1516'!$A$9:$G$303,3,FALSE)</f>
        <v>0</v>
      </c>
      <c r="G54" s="69"/>
      <c r="H54" s="63"/>
      <c r="I54" s="63"/>
      <c r="J54" s="63"/>
      <c r="K54" s="63"/>
      <c r="L54" s="63"/>
      <c r="M54" s="63"/>
      <c r="N54" s="63"/>
      <c r="O54" s="63"/>
      <c r="P54" s="63">
        <f t="shared" si="46"/>
        <v>0</v>
      </c>
      <c r="Q54" s="63">
        <f t="shared" si="47"/>
        <v>0</v>
      </c>
      <c r="R54" s="63">
        <f t="shared" si="48"/>
        <v>0</v>
      </c>
      <c r="S54" s="70"/>
      <c r="T54" s="49">
        <f t="shared" si="49"/>
        <v>0</v>
      </c>
      <c r="U54" s="49">
        <f t="shared" si="49"/>
        <v>0</v>
      </c>
      <c r="V54" s="68">
        <f t="shared" si="49"/>
        <v>0</v>
      </c>
    </row>
    <row r="55" spans="1:22">
      <c r="A55" s="65"/>
      <c r="B55" s="66"/>
      <c r="C55" s="53" t="s">
        <v>30</v>
      </c>
      <c r="D55" s="54">
        <f>SUM(D53:D54)</f>
        <v>1298572.2264524801</v>
      </c>
      <c r="E55" s="54">
        <f>SUM(E53:E54)</f>
        <v>717027.37000000011</v>
      </c>
      <c r="F55" s="54">
        <f>SUM(F53:F54)</f>
        <v>579293.19999999995</v>
      </c>
      <c r="G55" s="69"/>
      <c r="H55" s="57">
        <v>42.001359108822655</v>
      </c>
      <c r="I55" s="57">
        <v>44.294681914040225</v>
      </c>
      <c r="J55" s="57">
        <v>86.29604102286288</v>
      </c>
      <c r="K55" s="57"/>
      <c r="L55" s="58">
        <v>67.408023502947088</v>
      </c>
      <c r="M55" s="59">
        <v>32.807060896238681</v>
      </c>
      <c r="N55" s="59">
        <v>100.21508439918577</v>
      </c>
      <c r="O55" s="57"/>
      <c r="P55" s="57">
        <f>IF(E55&gt;0,E55/D55*100,0)</f>
        <v>55.216595226190833</v>
      </c>
      <c r="Q55" s="57">
        <f>IF(F55&gt;0,F55/D55*100,0)</f>
        <v>44.610009994018505</v>
      </c>
      <c r="R55" s="57">
        <f t="shared" si="48"/>
        <v>99.826605220209331</v>
      </c>
      <c r="S55" s="70"/>
      <c r="T55" s="72">
        <f t="shared" ref="T55:U55" si="50">AVERAGE(H55,L55,P55)</f>
        <v>54.875325945986866</v>
      </c>
      <c r="U55" s="72">
        <f t="shared" si="50"/>
        <v>40.57058426809914</v>
      </c>
      <c r="V55" s="73">
        <f t="shared" ref="V55" si="51">U55+T55</f>
        <v>95.445910214086013</v>
      </c>
    </row>
    <row r="56" spans="1:22">
      <c r="A56" s="65" t="s">
        <v>99</v>
      </c>
      <c r="B56" s="71"/>
      <c r="C56" s="71"/>
      <c r="D56" s="54"/>
      <c r="E56" s="55"/>
      <c r="F56" s="55"/>
      <c r="G56" s="69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70"/>
      <c r="T56" s="72"/>
      <c r="U56" s="72"/>
      <c r="V56" s="73"/>
    </row>
    <row r="57" spans="1:22">
      <c r="A57" s="65"/>
      <c r="B57" s="66" t="s">
        <v>100</v>
      </c>
      <c r="C57" s="66" t="s">
        <v>101</v>
      </c>
      <c r="D57" s="67">
        <f>VLOOKUP($B57,'[1]CurBackup 1516'!$A$4:$E$298,3,FALSE)</f>
        <v>15206508.974518679</v>
      </c>
      <c r="E57" s="67">
        <f>VLOOKUP($B57,'[1]CurBackup 1516'!$A$4:$E$298,5,FALSE)</f>
        <v>8890871.9100000001</v>
      </c>
      <c r="F57" s="67">
        <f>VLOOKUP($B57,'[1]COLLECTIONS 1516'!$A$9:$G$303,3,FALSE)</f>
        <v>5346551.2</v>
      </c>
      <c r="G57" s="69"/>
      <c r="H57" s="63">
        <v>52.799629837471571</v>
      </c>
      <c r="I57" s="63">
        <v>45.826008634766765</v>
      </c>
      <c r="J57" s="63">
        <v>98.625638472238336</v>
      </c>
      <c r="K57" s="63"/>
      <c r="L57" s="63">
        <v>57.883539387281502</v>
      </c>
      <c r="M57" s="63">
        <v>48.31392314468971</v>
      </c>
      <c r="N57" s="63">
        <v>106.19746253197121</v>
      </c>
      <c r="O57" s="63"/>
      <c r="P57" s="63">
        <f t="shared" ref="P57:P62" si="52">IFERROR(IF(E57&gt;0,E57/D57*100,0),0)</f>
        <v>58.467541267350065</v>
      </c>
      <c r="Q57" s="63">
        <f t="shared" ref="Q57:Q62" si="53">IFERROR(IF(F57&gt;0,F57/D57*100,0),0)</f>
        <v>35.15962282308935</v>
      </c>
      <c r="R57" s="63">
        <f t="shared" ref="R57:R63" si="54">P57+Q57</f>
        <v>93.627164090439408</v>
      </c>
      <c r="S57" s="70"/>
      <c r="T57" s="49">
        <f t="shared" ref="T57:V62" si="55">IF(AND(H57&gt;0,L57&gt;0,P57&gt;0),AVERAGE(H57,L57,P57),AVERAGE(L57,P57))</f>
        <v>56.383570164034381</v>
      </c>
      <c r="U57" s="49">
        <f t="shared" si="55"/>
        <v>43.099851534181937</v>
      </c>
      <c r="V57" s="68">
        <f t="shared" si="55"/>
        <v>99.483421698216318</v>
      </c>
    </row>
    <row r="58" spans="1:22">
      <c r="A58" s="65"/>
      <c r="B58" s="66" t="s">
        <v>102</v>
      </c>
      <c r="C58" s="66" t="s">
        <v>103</v>
      </c>
      <c r="D58" s="67">
        <f>VLOOKUP($B58,'[1]CurBackup 1516'!$A$4:$E$298,3,FALSE)</f>
        <v>869760.1949766</v>
      </c>
      <c r="E58" s="67">
        <f>VLOOKUP($B58,'[1]CurBackup 1516'!$A$4:$E$298,5,FALSE)</f>
        <v>523323.18</v>
      </c>
      <c r="F58" s="67">
        <f>VLOOKUP($B58,'[1]COLLECTIONS 1516'!$A$9:$G$303,3,FALSE)</f>
        <v>359112.37</v>
      </c>
      <c r="G58" s="69"/>
      <c r="H58" s="63">
        <v>59.475160938983883</v>
      </c>
      <c r="I58" s="63">
        <v>41.502672591434056</v>
      </c>
      <c r="J58" s="63">
        <v>100.97783353041794</v>
      </c>
      <c r="K58" s="63"/>
      <c r="L58" s="63">
        <v>63.770617943650045</v>
      </c>
      <c r="M58" s="63">
        <v>41.276342381528252</v>
      </c>
      <c r="N58" s="63">
        <v>105.0469603251783</v>
      </c>
      <c r="O58" s="63"/>
      <c r="P58" s="63">
        <f t="shared" si="52"/>
        <v>60.168674425722536</v>
      </c>
      <c r="Q58" s="63">
        <f t="shared" si="53"/>
        <v>41.288664631250633</v>
      </c>
      <c r="R58" s="63">
        <f t="shared" si="54"/>
        <v>101.45733905697317</v>
      </c>
      <c r="S58" s="70"/>
      <c r="T58" s="49">
        <f t="shared" si="55"/>
        <v>61.138151102785486</v>
      </c>
      <c r="U58" s="49">
        <f t="shared" si="55"/>
        <v>41.355893201404314</v>
      </c>
      <c r="V58" s="68">
        <f t="shared" si="55"/>
        <v>102.4940443041898</v>
      </c>
    </row>
    <row r="59" spans="1:22">
      <c r="A59" s="65"/>
      <c r="B59" s="66" t="s">
        <v>104</v>
      </c>
      <c r="C59" s="66" t="s">
        <v>105</v>
      </c>
      <c r="D59" s="67">
        <f>VLOOKUP($B59,'[1]CurBackup 1516'!$A$4:$E$298,3,FALSE)</f>
        <v>1960317.4156802399</v>
      </c>
      <c r="E59" s="67">
        <f>VLOOKUP($B59,'[1]CurBackup 1516'!$A$4:$E$298,5,FALSE)</f>
        <v>1145654.42</v>
      </c>
      <c r="F59" s="67">
        <f>VLOOKUP($B59,'[1]COLLECTIONS 1516'!$A$9:$G$303,3,FALSE)</f>
        <v>797073.1</v>
      </c>
      <c r="G59" s="69"/>
      <c r="H59" s="63">
        <v>62.085139642536149</v>
      </c>
      <c r="I59" s="63">
        <v>40.848604291425318</v>
      </c>
      <c r="J59" s="63">
        <v>102.93374393396147</v>
      </c>
      <c r="K59" s="63"/>
      <c r="L59" s="63">
        <v>60.429436856167207</v>
      </c>
      <c r="M59" s="63">
        <v>40.892176802114477</v>
      </c>
      <c r="N59" s="63">
        <v>101.32161365828168</v>
      </c>
      <c r="O59" s="63"/>
      <c r="P59" s="63">
        <f t="shared" si="52"/>
        <v>58.442291581766725</v>
      </c>
      <c r="Q59" s="63">
        <f t="shared" si="53"/>
        <v>40.660410075651534</v>
      </c>
      <c r="R59" s="63">
        <f t="shared" si="54"/>
        <v>99.102701657418265</v>
      </c>
      <c r="S59" s="70"/>
      <c r="T59" s="49">
        <f t="shared" si="55"/>
        <v>60.318956026823365</v>
      </c>
      <c r="U59" s="49">
        <f t="shared" si="55"/>
        <v>40.800397056397109</v>
      </c>
      <c r="V59" s="68">
        <f t="shared" si="55"/>
        <v>101.11935308322047</v>
      </c>
    </row>
    <row r="60" spans="1:22">
      <c r="A60" s="65"/>
      <c r="B60" s="66" t="s">
        <v>106</v>
      </c>
      <c r="C60" s="66" t="s">
        <v>107</v>
      </c>
      <c r="D60" s="67">
        <f>VLOOKUP($B60,'[1]CurBackup 1516'!$A$4:$E$298,3,FALSE)</f>
        <v>1991528.9502365</v>
      </c>
      <c r="E60" s="67">
        <f>VLOOKUP($B60,'[1]CurBackup 1516'!$A$4:$E$298,5,FALSE)</f>
        <v>1103014.94</v>
      </c>
      <c r="F60" s="67">
        <f>VLOOKUP($B60,'[1]COLLECTIONS 1516'!$A$9:$G$303,3,FALSE)</f>
        <v>880360.93</v>
      </c>
      <c r="G60" s="69"/>
      <c r="H60" s="63">
        <v>58.225240608460297</v>
      </c>
      <c r="I60" s="63">
        <v>44.473262031766808</v>
      </c>
      <c r="J60" s="63">
        <v>102.6985026402271</v>
      </c>
      <c r="K60" s="63"/>
      <c r="L60" s="63">
        <v>56.213075803779198</v>
      </c>
      <c r="M60" s="63">
        <v>43.373684780235472</v>
      </c>
      <c r="N60" s="63">
        <v>99.586760584014669</v>
      </c>
      <c r="O60" s="63"/>
      <c r="P60" s="63">
        <f t="shared" si="52"/>
        <v>55.385332955818377</v>
      </c>
      <c r="Q60" s="63">
        <f t="shared" si="53"/>
        <v>44.205279059360628</v>
      </c>
      <c r="R60" s="63">
        <f t="shared" si="54"/>
        <v>99.590612015179005</v>
      </c>
      <c r="S60" s="70"/>
      <c r="T60" s="49">
        <f t="shared" si="55"/>
        <v>56.607883122685955</v>
      </c>
      <c r="U60" s="49">
        <f t="shared" si="55"/>
        <v>44.017408623787638</v>
      </c>
      <c r="V60" s="68">
        <f t="shared" si="55"/>
        <v>100.62529174647359</v>
      </c>
    </row>
    <row r="61" spans="1:22">
      <c r="A61" s="65"/>
      <c r="B61" s="66" t="s">
        <v>108</v>
      </c>
      <c r="C61" s="66" t="s">
        <v>109</v>
      </c>
      <c r="D61" s="67">
        <f>VLOOKUP($B61,'[1]CurBackup 1516'!$A$4:$E$298,3,FALSE)</f>
        <v>3777565.24002031</v>
      </c>
      <c r="E61" s="67">
        <f>VLOOKUP($B61,'[1]CurBackup 1516'!$A$4:$E$298,5,FALSE)</f>
        <v>2168067.09</v>
      </c>
      <c r="F61" s="67">
        <f>VLOOKUP($B61,'[1]COLLECTIONS 1516'!$A$9:$G$303,3,FALSE)</f>
        <v>1630242.68</v>
      </c>
      <c r="G61" s="69"/>
      <c r="H61" s="63">
        <v>59.260941878136705</v>
      </c>
      <c r="I61" s="63">
        <v>42.545543614048974</v>
      </c>
      <c r="J61" s="63">
        <v>101.80648549218569</v>
      </c>
      <c r="K61" s="63"/>
      <c r="L61" s="63">
        <v>61.239424036138537</v>
      </c>
      <c r="M61" s="63">
        <v>41.436470391375387</v>
      </c>
      <c r="N61" s="63">
        <v>102.67589442751392</v>
      </c>
      <c r="O61" s="63"/>
      <c r="P61" s="63">
        <f t="shared" si="52"/>
        <v>57.393240149264592</v>
      </c>
      <c r="Q61" s="63">
        <f t="shared" si="53"/>
        <v>43.15591065718391</v>
      </c>
      <c r="R61" s="63">
        <f t="shared" si="54"/>
        <v>100.54915080644849</v>
      </c>
      <c r="S61" s="70"/>
      <c r="T61" s="49">
        <f t="shared" si="55"/>
        <v>59.297868687846609</v>
      </c>
      <c r="U61" s="49">
        <f t="shared" si="55"/>
        <v>42.379308220869426</v>
      </c>
      <c r="V61" s="68">
        <f t="shared" si="55"/>
        <v>101.67717690871604</v>
      </c>
    </row>
    <row r="62" spans="1:22">
      <c r="A62" s="65"/>
      <c r="B62" s="66" t="s">
        <v>110</v>
      </c>
      <c r="C62" s="66" t="s">
        <v>111</v>
      </c>
      <c r="D62" s="67">
        <f>VLOOKUP($B62,'[1]CurBackup 1516'!$A$4:$E$298,3,FALSE)</f>
        <v>7329058.6850794796</v>
      </c>
      <c r="E62" s="67">
        <f>VLOOKUP($B62,'[1]CurBackup 1516'!$A$4:$E$298,5,FALSE)</f>
        <v>4217509.17</v>
      </c>
      <c r="F62" s="67">
        <f>VLOOKUP($B62,'[1]COLLECTIONS 1516'!$A$9:$G$303,3,FALSE)</f>
        <v>3119437.49</v>
      </c>
      <c r="G62" s="69"/>
      <c r="H62" s="63">
        <v>56.428001040023169</v>
      </c>
      <c r="I62" s="63">
        <v>42.411932502854</v>
      </c>
      <c r="J62" s="63">
        <v>98.839933542877162</v>
      </c>
      <c r="K62" s="63"/>
      <c r="L62" s="63">
        <v>55.871511777479</v>
      </c>
      <c r="M62" s="63">
        <v>43.603368206824321</v>
      </c>
      <c r="N62" s="63">
        <v>99.474879984303328</v>
      </c>
      <c r="O62" s="63"/>
      <c r="P62" s="63">
        <f t="shared" si="52"/>
        <v>57.545032059656151</v>
      </c>
      <c r="Q62" s="63">
        <f t="shared" si="53"/>
        <v>42.562593970635831</v>
      </c>
      <c r="R62" s="63">
        <f t="shared" si="54"/>
        <v>100.10762603029198</v>
      </c>
      <c r="S62" s="70"/>
      <c r="T62" s="49">
        <f t="shared" si="55"/>
        <v>56.614848292386114</v>
      </c>
      <c r="U62" s="49">
        <f t="shared" si="55"/>
        <v>42.859298226771386</v>
      </c>
      <c r="V62" s="68">
        <f t="shared" si="55"/>
        <v>99.474146519157486</v>
      </c>
    </row>
    <row r="63" spans="1:22">
      <c r="A63" s="65"/>
      <c r="B63" s="71"/>
      <c r="C63" s="53" t="s">
        <v>30</v>
      </c>
      <c r="D63" s="54">
        <f>SUM(D57:D62)</f>
        <v>31134739.460511804</v>
      </c>
      <c r="E63" s="54">
        <f>SUM(E57:E62)</f>
        <v>18048440.710000001</v>
      </c>
      <c r="F63" s="54">
        <f>SUM(F57:F62)</f>
        <v>12132777.77</v>
      </c>
      <c r="G63" s="69"/>
      <c r="H63" s="57">
        <v>55.484763222612024</v>
      </c>
      <c r="I63" s="57">
        <v>44.130737249106204</v>
      </c>
      <c r="J63" s="57">
        <v>99.615500471718235</v>
      </c>
      <c r="K63" s="57"/>
      <c r="L63" s="58">
        <v>58.046953800280598</v>
      </c>
      <c r="M63" s="59">
        <v>45.390348337520237</v>
      </c>
      <c r="N63" s="59">
        <v>103.43730213780083</v>
      </c>
      <c r="O63" s="57"/>
      <c r="P63" s="57">
        <f t="shared" ref="P63" si="56">IF(E63&gt;0,E63/D63*100,0)</f>
        <v>57.968818826606338</v>
      </c>
      <c r="Q63" s="57">
        <f t="shared" ref="Q63" si="57">IF(F63&gt;0,F63/D63*100,0)</f>
        <v>38.968618270880356</v>
      </c>
      <c r="R63" s="57">
        <f t="shared" si="54"/>
        <v>96.937437097486693</v>
      </c>
      <c r="S63" s="70"/>
      <c r="T63" s="72">
        <f t="shared" ref="T63:U63" si="58">AVERAGE(H63,L63,P63)</f>
        <v>57.166845283166317</v>
      </c>
      <c r="U63" s="72">
        <f t="shared" si="58"/>
        <v>42.829901285835604</v>
      </c>
      <c r="V63" s="73">
        <f t="shared" ref="V63" si="59">U63+T63</f>
        <v>99.996746569001914</v>
      </c>
    </row>
    <row r="64" spans="1:22">
      <c r="A64" s="65" t="s">
        <v>112</v>
      </c>
      <c r="B64" s="66"/>
      <c r="C64" s="66"/>
      <c r="D64" s="67"/>
      <c r="E64" s="48"/>
      <c r="F64" s="48"/>
      <c r="G64" s="69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70"/>
      <c r="T64" s="49"/>
      <c r="U64" s="49"/>
      <c r="V64" s="68"/>
    </row>
    <row r="65" spans="1:22">
      <c r="A65" s="65"/>
      <c r="B65" s="66" t="s">
        <v>113</v>
      </c>
      <c r="C65" s="66" t="s">
        <v>114</v>
      </c>
      <c r="D65" s="67">
        <f>VLOOKUP($B65,'[1]CurBackup 1516'!$A$4:$E$298,3,FALSE)</f>
        <v>882650</v>
      </c>
      <c r="E65" s="67">
        <f>VLOOKUP($B65,'[1]CurBackup 1516'!$A$4:$E$298,5,FALSE)</f>
        <v>475166.83</v>
      </c>
      <c r="F65" s="67">
        <f>VLOOKUP($B65,'[1]COLLECTIONS 1516'!$A$9:$G$303,3,FALSE)</f>
        <v>340852.38</v>
      </c>
      <c r="G65" s="56"/>
      <c r="H65" s="63">
        <v>63.596008835972896</v>
      </c>
      <c r="I65" s="63">
        <v>42.275895765472313</v>
      </c>
      <c r="J65" s="63">
        <v>105.87190460144521</v>
      </c>
      <c r="K65" s="63"/>
      <c r="L65" s="63">
        <v>62.127932494279158</v>
      </c>
      <c r="M65" s="63">
        <v>40.406083524027459</v>
      </c>
      <c r="N65" s="63">
        <v>102.53401601830662</v>
      </c>
      <c r="O65" s="63"/>
      <c r="P65" s="63">
        <f t="shared" ref="P65:P70" si="60">IFERROR(IF(E65&gt;0,E65/D65*100,0),0)</f>
        <v>53.834116580751143</v>
      </c>
      <c r="Q65" s="63">
        <f t="shared" ref="Q65:Q70" si="61">IFERROR(IF(F65&gt;0,F65/D65*100,0),0)</f>
        <v>38.616935365093752</v>
      </c>
      <c r="R65" s="63">
        <f t="shared" ref="R65:R71" si="62">P65+Q65</f>
        <v>92.451051945844895</v>
      </c>
      <c r="S65" s="60"/>
      <c r="T65" s="49">
        <f t="shared" ref="T65:V70" si="63">IF(AND(H65&gt;0,L65&gt;0,P65&gt;0),AVERAGE(H65,L65,P65),AVERAGE(L65,P65))</f>
        <v>59.852685970334392</v>
      </c>
      <c r="U65" s="49">
        <f t="shared" si="63"/>
        <v>40.432971551531175</v>
      </c>
      <c r="V65" s="68">
        <f t="shared" si="63"/>
        <v>100.28565752186557</v>
      </c>
    </row>
    <row r="66" spans="1:22">
      <c r="A66" s="65"/>
      <c r="B66" s="66" t="s">
        <v>115</v>
      </c>
      <c r="C66" s="66" t="s">
        <v>116</v>
      </c>
      <c r="D66" s="67">
        <f>VLOOKUP($B66,'[1]CurBackup 1516'!$A$4:$E$298,3,FALSE)</f>
        <v>209983.55241159999</v>
      </c>
      <c r="E66" s="67">
        <f>VLOOKUP($B66,'[1]CurBackup 1516'!$A$4:$E$298,5,FALSE)</f>
        <v>134671.28</v>
      </c>
      <c r="F66" s="67">
        <f>VLOOKUP($B66,'[1]COLLECTIONS 1516'!$A$9:$G$303,3,FALSE)</f>
        <v>76755.94</v>
      </c>
      <c r="G66" s="69"/>
      <c r="H66" s="63">
        <v>69.204407068960847</v>
      </c>
      <c r="I66" s="63">
        <v>36.952417971493283</v>
      </c>
      <c r="J66" s="63">
        <v>106.15682504045412</v>
      </c>
      <c r="K66" s="63"/>
      <c r="L66" s="63">
        <v>62.976213817110249</v>
      </c>
      <c r="M66" s="63">
        <v>37.034364027355842</v>
      </c>
      <c r="N66" s="63">
        <v>100.0105778444661</v>
      </c>
      <c r="O66" s="63"/>
      <c r="P66" s="63">
        <f t="shared" si="60"/>
        <v>64.134204061860828</v>
      </c>
      <c r="Q66" s="63">
        <f t="shared" si="61"/>
        <v>36.553310541935488</v>
      </c>
      <c r="R66" s="63">
        <f t="shared" si="62"/>
        <v>100.68751460379632</v>
      </c>
      <c r="S66" s="70"/>
      <c r="T66" s="49">
        <f t="shared" si="63"/>
        <v>65.438274982643975</v>
      </c>
      <c r="U66" s="49">
        <f t="shared" si="63"/>
        <v>36.846697513594869</v>
      </c>
      <c r="V66" s="68">
        <f t="shared" si="63"/>
        <v>102.28497249623884</v>
      </c>
    </row>
    <row r="67" spans="1:22">
      <c r="A67" s="65"/>
      <c r="B67" s="66" t="s">
        <v>117</v>
      </c>
      <c r="C67" s="66" t="s">
        <v>118</v>
      </c>
      <c r="D67" s="67">
        <f>VLOOKUP($B67,'[1]CurBackup 1516'!$A$4:$E$298,3,FALSE)</f>
        <v>98396</v>
      </c>
      <c r="E67" s="67">
        <f>VLOOKUP($B67,'[1]CurBackup 1516'!$A$4:$E$298,5,FALSE)</f>
        <v>55296.930000000008</v>
      </c>
      <c r="F67" s="67">
        <f>VLOOKUP($B67,'[1]COLLECTIONS 1516'!$A$9:$G$303,3,FALSE)</f>
        <v>41378.19</v>
      </c>
      <c r="G67" s="69"/>
      <c r="H67" s="63">
        <v>59.738190214086181</v>
      </c>
      <c r="I67" s="63">
        <v>41.164486636362703</v>
      </c>
      <c r="J67" s="63">
        <v>100.90267685044888</v>
      </c>
      <c r="K67" s="63"/>
      <c r="L67" s="63">
        <v>59.610934309141975</v>
      </c>
      <c r="M67" s="63">
        <v>45.027232110462649</v>
      </c>
      <c r="N67" s="63">
        <v>104.63816641960463</v>
      </c>
      <c r="O67" s="63"/>
      <c r="P67" s="63">
        <f t="shared" si="60"/>
        <v>56.198351559006475</v>
      </c>
      <c r="Q67" s="63">
        <f t="shared" si="61"/>
        <v>42.052715557542989</v>
      </c>
      <c r="R67" s="63">
        <f t="shared" si="62"/>
        <v>98.251067116549464</v>
      </c>
      <c r="S67" s="70"/>
      <c r="T67" s="49">
        <f t="shared" si="63"/>
        <v>58.515825360744877</v>
      </c>
      <c r="U67" s="49">
        <f t="shared" si="63"/>
        <v>42.748144768122785</v>
      </c>
      <c r="V67" s="68">
        <f t="shared" si="63"/>
        <v>101.26397012886765</v>
      </c>
    </row>
    <row r="68" spans="1:22">
      <c r="A68" s="65"/>
      <c r="B68" s="66" t="s">
        <v>119</v>
      </c>
      <c r="C68" s="66" t="s">
        <v>120</v>
      </c>
      <c r="D68" s="67">
        <f>VLOOKUP($B68,'[1]CurBackup 1516'!$A$4:$E$298,3,FALSE)</f>
        <v>9077321</v>
      </c>
      <c r="E68" s="67">
        <f>VLOOKUP($B68,'[1]CurBackup 1516'!$A$4:$E$298,5,FALSE)</f>
        <v>5045084.120000001</v>
      </c>
      <c r="F68" s="67">
        <f>VLOOKUP($B68,'[1]COLLECTIONS 1516'!$A$9:$G$303,3,FALSE)</f>
        <v>4402058.59</v>
      </c>
      <c r="G68" s="69"/>
      <c r="H68" s="63">
        <v>57.089699267646118</v>
      </c>
      <c r="I68" s="63">
        <v>44.489527065958598</v>
      </c>
      <c r="J68" s="63">
        <v>101.57922633360471</v>
      </c>
      <c r="K68" s="63"/>
      <c r="L68" s="63">
        <v>54.558369500823389</v>
      </c>
      <c r="M68" s="63">
        <v>44.025072129789251</v>
      </c>
      <c r="N68" s="63">
        <v>98.58344163061264</v>
      </c>
      <c r="O68" s="63"/>
      <c r="P68" s="63">
        <f t="shared" si="60"/>
        <v>55.578998693557281</v>
      </c>
      <c r="Q68" s="63">
        <f t="shared" si="61"/>
        <v>48.495129675374486</v>
      </c>
      <c r="R68" s="63">
        <f t="shared" si="62"/>
        <v>104.07412836893177</v>
      </c>
      <c r="S68" s="70"/>
      <c r="T68" s="49">
        <f t="shared" si="63"/>
        <v>55.742355820675591</v>
      </c>
      <c r="U68" s="49">
        <f t="shared" si="63"/>
        <v>45.66990962370744</v>
      </c>
      <c r="V68" s="68">
        <f t="shared" si="63"/>
        <v>101.41226544438304</v>
      </c>
    </row>
    <row r="69" spans="1:22">
      <c r="A69" s="65"/>
      <c r="B69" s="66" t="s">
        <v>121</v>
      </c>
      <c r="C69" s="66" t="s">
        <v>122</v>
      </c>
      <c r="D69" s="67">
        <f>VLOOKUP($B69,'[1]CurBackup 1516'!$A$4:$E$298,3,FALSE)</f>
        <v>125000</v>
      </c>
      <c r="E69" s="67">
        <f>VLOOKUP($B69,'[1]CurBackup 1516'!$A$4:$E$298,5,FALSE)</f>
        <v>74096.3</v>
      </c>
      <c r="F69" s="67">
        <f>VLOOKUP($B69,'[1]COLLECTIONS 1516'!$A$9:$G$303,3,FALSE)</f>
        <v>50647.88</v>
      </c>
      <c r="G69" s="69"/>
      <c r="H69" s="63">
        <v>61.037319999999994</v>
      </c>
      <c r="I69" s="63">
        <v>39.900672</v>
      </c>
      <c r="J69" s="63">
        <v>100.93799199999999</v>
      </c>
      <c r="K69" s="63"/>
      <c r="L69" s="63">
        <v>60.303632000000007</v>
      </c>
      <c r="M69" s="63">
        <v>38.843871999999998</v>
      </c>
      <c r="N69" s="63">
        <v>99.147503999999998</v>
      </c>
      <c r="O69" s="63"/>
      <c r="P69" s="63">
        <f t="shared" si="60"/>
        <v>59.27704</v>
      </c>
      <c r="Q69" s="63">
        <f t="shared" si="61"/>
        <v>40.518304000000001</v>
      </c>
      <c r="R69" s="63">
        <f t="shared" si="62"/>
        <v>99.795344</v>
      </c>
      <c r="S69" s="70"/>
      <c r="T69" s="49">
        <f t="shared" si="63"/>
        <v>60.205997333333336</v>
      </c>
      <c r="U69" s="49">
        <f t="shared" si="63"/>
        <v>39.754282666666661</v>
      </c>
      <c r="V69" s="68">
        <f t="shared" si="63"/>
        <v>99.960279999999997</v>
      </c>
    </row>
    <row r="70" spans="1:22">
      <c r="A70" s="65"/>
      <c r="B70" s="66" t="s">
        <v>123</v>
      </c>
      <c r="C70" s="66" t="s">
        <v>124</v>
      </c>
      <c r="D70" s="67">
        <f>VLOOKUP($B70,'[1]CurBackup 1516'!$A$4:$E$298,3,FALSE)</f>
        <v>800000</v>
      </c>
      <c r="E70" s="67">
        <f>VLOOKUP($B70,'[1]CurBackup 1516'!$A$4:$E$298,5,FALSE)</f>
        <v>490054.56</v>
      </c>
      <c r="F70" s="67">
        <f>VLOOKUP($B70,'[1]COLLECTIONS 1516'!$A$9:$G$303,3,FALSE)</f>
        <v>323256.7</v>
      </c>
      <c r="G70" s="69"/>
      <c r="H70" s="63">
        <v>72.56107896166472</v>
      </c>
      <c r="I70" s="63">
        <v>37.717308737038522</v>
      </c>
      <c r="J70" s="63">
        <v>110.27838769870324</v>
      </c>
      <c r="K70" s="63"/>
      <c r="L70" s="63">
        <v>62.391919999999999</v>
      </c>
      <c r="M70" s="63">
        <v>38.474992499999999</v>
      </c>
      <c r="N70" s="63">
        <v>100.8669125</v>
      </c>
      <c r="O70" s="63"/>
      <c r="P70" s="63">
        <f t="shared" si="60"/>
        <v>61.256819999999998</v>
      </c>
      <c r="Q70" s="63">
        <f t="shared" si="61"/>
        <v>40.407087500000003</v>
      </c>
      <c r="R70" s="63">
        <f t="shared" si="62"/>
        <v>101.66390749999999</v>
      </c>
      <c r="S70" s="70"/>
      <c r="T70" s="49">
        <f t="shared" si="63"/>
        <v>65.40327298722157</v>
      </c>
      <c r="U70" s="49">
        <f t="shared" si="63"/>
        <v>38.866462912346172</v>
      </c>
      <c r="V70" s="68">
        <f t="shared" si="63"/>
        <v>104.26973589956775</v>
      </c>
    </row>
    <row r="71" spans="1:22">
      <c r="A71" s="65"/>
      <c r="B71" s="71"/>
      <c r="C71" s="53" t="s">
        <v>30</v>
      </c>
      <c r="D71" s="54">
        <f>SUM(D65:D70)</f>
        <v>11193350.552411601</v>
      </c>
      <c r="E71" s="54">
        <f>SUM(E65:E70)</f>
        <v>6274370.0200000005</v>
      </c>
      <c r="F71" s="54">
        <f>SUM(F65:F70)</f>
        <v>5234949.68</v>
      </c>
      <c r="G71" s="69"/>
      <c r="H71" s="57">
        <v>59.121228667504198</v>
      </c>
      <c r="I71" s="57">
        <v>43.55057775393346</v>
      </c>
      <c r="J71" s="57">
        <v>102.67180642143765</v>
      </c>
      <c r="K71" s="57"/>
      <c r="L71" s="58">
        <v>56.010583552384972</v>
      </c>
      <c r="M71" s="59">
        <v>43.143807532008928</v>
      </c>
      <c r="N71" s="59">
        <v>99.154391084393893</v>
      </c>
      <c r="O71" s="57"/>
      <c r="P71" s="57">
        <f t="shared" ref="P71" si="64">IF(E71&gt;0,E71/D71*100,0)</f>
        <v>56.054440452132461</v>
      </c>
      <c r="Q71" s="57">
        <f t="shared" ref="Q71" si="65">IF(F71&gt;0,F71/D71*100,0)</f>
        <v>46.768388566836521</v>
      </c>
      <c r="R71" s="57">
        <f t="shared" si="62"/>
        <v>102.82282901896897</v>
      </c>
      <c r="S71" s="70"/>
      <c r="T71" s="72">
        <f t="shared" ref="T71:U71" si="66">AVERAGE(H71,L71,P71)</f>
        <v>57.062084224007208</v>
      </c>
      <c r="U71" s="72">
        <f t="shared" si="66"/>
        <v>44.487591284259643</v>
      </c>
      <c r="V71" s="73">
        <f t="shared" ref="V71" si="67">U71+T71</f>
        <v>101.54967550826686</v>
      </c>
    </row>
    <row r="72" spans="1:22">
      <c r="A72" s="65" t="s">
        <v>125</v>
      </c>
      <c r="B72" s="66"/>
      <c r="C72" s="66"/>
      <c r="D72" s="67"/>
      <c r="E72" s="48"/>
      <c r="F72" s="48"/>
      <c r="G72" s="21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4"/>
      <c r="T72" s="49"/>
      <c r="U72" s="49"/>
      <c r="V72" s="68"/>
    </row>
    <row r="73" spans="1:22">
      <c r="A73" s="65"/>
      <c r="B73" s="66" t="s">
        <v>126</v>
      </c>
      <c r="C73" s="66" t="s">
        <v>127</v>
      </c>
      <c r="D73" s="67">
        <f>VLOOKUP($B73,'[1]CurBackup 1516'!$A$4:$E$298,3,FALSE)</f>
        <v>17725.392050679999</v>
      </c>
      <c r="E73" s="67">
        <f>VLOOKUP($B73,'[1]CurBackup 1516'!$A$4:$E$298,5,FALSE)</f>
        <v>11914.78</v>
      </c>
      <c r="F73" s="67">
        <f>VLOOKUP($B73,'[1]COLLECTIONS 1516'!$A$9:$G$303,3,FALSE)</f>
        <v>5930.43</v>
      </c>
      <c r="G73" s="56"/>
      <c r="H73" s="63">
        <v>63.896423810865919</v>
      </c>
      <c r="I73" s="63">
        <v>34.814986633118153</v>
      </c>
      <c r="J73" s="63">
        <v>98.711410443984079</v>
      </c>
      <c r="K73" s="63"/>
      <c r="L73" s="63">
        <v>67.423530222307335</v>
      </c>
      <c r="M73" s="63">
        <v>33.325960469159384</v>
      </c>
      <c r="N73" s="63">
        <v>100.74949069146672</v>
      </c>
      <c r="O73" s="63"/>
      <c r="P73" s="63">
        <f t="shared" ref="P73:P74" si="68">IFERROR(IF(E73&gt;0,E73/D73*100,0),0)</f>
        <v>67.218710683146298</v>
      </c>
      <c r="Q73" s="63">
        <f t="shared" ref="Q73:Q74" si="69">IFERROR(IF(F73&gt;0,F73/D73*100,0),0)</f>
        <v>33.457257154278238</v>
      </c>
      <c r="R73" s="63">
        <f t="shared" ref="R73:R78" si="70">P73+Q73</f>
        <v>100.67596783742454</v>
      </c>
      <c r="S73" s="60"/>
      <c r="T73" s="49">
        <f t="shared" ref="T73:V75" si="71">IF(AND(H73&gt;0,L73&gt;0,P73&gt;0),AVERAGE(H73,L73,P73),AVERAGE(L73,P73))</f>
        <v>66.179554905439844</v>
      </c>
      <c r="U73" s="49">
        <f t="shared" si="71"/>
        <v>33.866068085518592</v>
      </c>
      <c r="V73" s="68">
        <f t="shared" si="71"/>
        <v>100.04562299095845</v>
      </c>
    </row>
    <row r="74" spans="1:22">
      <c r="A74" s="65"/>
      <c r="B74" s="66" t="s">
        <v>128</v>
      </c>
      <c r="C74" s="66" t="s">
        <v>129</v>
      </c>
      <c r="D74" s="67">
        <f>VLOOKUP($B74,'[1]CurBackup 1516'!$A$4:$E$298,3,FALSE)</f>
        <v>192564.59283514999</v>
      </c>
      <c r="E74" s="67">
        <f>VLOOKUP($B74,'[1]CurBackup 1516'!$A$4:$E$298,5,FALSE)</f>
        <v>128418.32999999999</v>
      </c>
      <c r="F74" s="67">
        <f>VLOOKUP($B74,'[1]COLLECTIONS 1516'!$A$9:$G$303,3,FALSE)</f>
        <v>64690.69</v>
      </c>
      <c r="G74" s="69"/>
      <c r="H74" s="63">
        <v>62.846040261360145</v>
      </c>
      <c r="I74" s="63">
        <v>34.617522999866814</v>
      </c>
      <c r="J74" s="63">
        <v>97.463563261226966</v>
      </c>
      <c r="K74" s="63"/>
      <c r="L74" s="63">
        <v>66.321421089472722</v>
      </c>
      <c r="M74" s="63">
        <v>33.400769554260549</v>
      </c>
      <c r="N74" s="63">
        <v>99.722190643733271</v>
      </c>
      <c r="O74" s="63"/>
      <c r="P74" s="63">
        <f t="shared" si="68"/>
        <v>66.688443658973114</v>
      </c>
      <c r="Q74" s="63">
        <f t="shared" si="69"/>
        <v>33.594280780049829</v>
      </c>
      <c r="R74" s="63">
        <f t="shared" si="70"/>
        <v>100.28272443902294</v>
      </c>
      <c r="S74" s="70"/>
      <c r="T74" s="49">
        <f t="shared" si="71"/>
        <v>65.285301669935322</v>
      </c>
      <c r="U74" s="49">
        <f t="shared" si="71"/>
        <v>33.870857778059062</v>
      </c>
      <c r="V74" s="68">
        <f t="shared" si="71"/>
        <v>99.156159447994398</v>
      </c>
    </row>
    <row r="75" spans="1:22">
      <c r="A75" s="65"/>
      <c r="B75" s="66" t="s">
        <v>130</v>
      </c>
      <c r="C75" s="66" t="s">
        <v>131</v>
      </c>
      <c r="D75" s="67">
        <f>VLOOKUP($B75,'[1]CurBackup 1516'!$A$4:$E$298,3,FALSE)</f>
        <v>0</v>
      </c>
      <c r="E75" s="67">
        <f>VLOOKUP($B75,'[1]CurBackup 1516'!$A$4:$E$298,5,FALSE)</f>
        <v>0</v>
      </c>
      <c r="F75" s="67">
        <f>VLOOKUP($B75,'[1]COLLECTIONS 1516'!$A$9:$G$303,3,FALSE)</f>
        <v>116.63</v>
      </c>
      <c r="G75" s="69"/>
      <c r="H75" s="63"/>
      <c r="I75" s="63"/>
      <c r="J75" s="63"/>
      <c r="K75" s="63"/>
      <c r="L75" s="63"/>
      <c r="M75" s="63"/>
      <c r="N75" s="63"/>
      <c r="O75" s="63"/>
      <c r="P75" s="63">
        <f>IFERROR(IF(E75&gt;0,E75/D75*100,0),0)</f>
        <v>0</v>
      </c>
      <c r="Q75" s="63">
        <f>IFERROR(IF(F75&gt;0,F75/D75*100,0),0)</f>
        <v>0</v>
      </c>
      <c r="R75" s="63">
        <f t="shared" si="70"/>
        <v>0</v>
      </c>
      <c r="S75" s="70"/>
      <c r="T75" s="49">
        <f t="shared" si="71"/>
        <v>0</v>
      </c>
      <c r="U75" s="49">
        <f t="shared" si="71"/>
        <v>0</v>
      </c>
      <c r="V75" s="68">
        <f t="shared" si="71"/>
        <v>0</v>
      </c>
    </row>
    <row r="76" spans="1:22">
      <c r="A76" s="65"/>
      <c r="B76" s="66" t="s">
        <v>132</v>
      </c>
      <c r="C76" s="66" t="s">
        <v>133</v>
      </c>
      <c r="D76" s="67">
        <f>VLOOKUP($B76,'[1]CurBackup 1516'!$A$4:$E$298,3,FALSE)</f>
        <v>106911.23380759</v>
      </c>
      <c r="E76" s="67">
        <f>VLOOKUP($B76,'[1]CurBackup 1516'!$A$4:$E$298,5,FALSE)</f>
        <v>69961.37</v>
      </c>
      <c r="F76" s="67">
        <f>VLOOKUP($B76,'[1]COLLECTIONS 1516'!$A$9:$G$303,3,FALSE)</f>
        <v>35334.82</v>
      </c>
      <c r="G76" s="69"/>
      <c r="H76" s="63"/>
      <c r="I76" s="63"/>
      <c r="J76" s="63"/>
      <c r="K76" s="63"/>
      <c r="L76" s="63">
        <v>62.50427595000091</v>
      </c>
      <c r="M76" s="63">
        <v>32.433421641103678</v>
      </c>
      <c r="N76" s="63">
        <v>94.93769759110458</v>
      </c>
      <c r="O76" s="63"/>
      <c r="P76" s="63">
        <f t="shared" ref="P76:P77" si="72">IFERROR(IF(E76&gt;0,E76/D76*100,0),0)</f>
        <v>65.438745310816145</v>
      </c>
      <c r="Q76" s="63">
        <f t="shared" ref="Q76:Q77" si="73">IFERROR(IF(F76&gt;0,F76/D76*100,0),0)</f>
        <v>33.050614740442228</v>
      </c>
      <c r="R76" s="63">
        <f t="shared" si="70"/>
        <v>98.489360051258373</v>
      </c>
      <c r="S76" s="70"/>
      <c r="T76" s="49">
        <f>IF(AND(H76&gt;0,L76&gt;0,P76&gt;0),AVERAGE(H76,L76,P76),AVERAGE(L76,P76))</f>
        <v>63.971510630408531</v>
      </c>
      <c r="U76" s="49">
        <f>IF(AND(I76&gt;0,M76&gt;0,Q76&gt;0),AVERAGE(I76,M76,Q76),AVERAGE(M76,Q76))</f>
        <v>32.742018190772953</v>
      </c>
      <c r="V76" s="68">
        <f>IF(AND(J76&gt;0,N76&gt;0,R76&gt;0),AVERAGE(J76,N76,R76),AVERAGE(N76,R76))</f>
        <v>96.713528821181484</v>
      </c>
    </row>
    <row r="77" spans="1:22">
      <c r="A77" s="65"/>
      <c r="B77" s="66" t="s">
        <v>134</v>
      </c>
      <c r="C77" s="66" t="s">
        <v>135</v>
      </c>
      <c r="D77" s="67">
        <f>VLOOKUP($B77,'[1]CurBackup 1516'!$A$4:$E$298,3,FALSE)</f>
        <v>491627.21381102002</v>
      </c>
      <c r="E77" s="67">
        <f>VLOOKUP($B77,'[1]CurBackup 1516'!$A$4:$E$298,5,FALSE)</f>
        <v>329800.57</v>
      </c>
      <c r="F77" s="67">
        <f>VLOOKUP($B77,'[1]COLLECTIONS 1516'!$A$9:$G$303,3,FALSE)</f>
        <v>165118.64000000001</v>
      </c>
      <c r="G77" s="69"/>
      <c r="H77" s="63">
        <v>70.531502392427598</v>
      </c>
      <c r="I77" s="63">
        <v>34.801006964241722</v>
      </c>
      <c r="J77" s="63">
        <v>105.33250935666932</v>
      </c>
      <c r="K77" s="63"/>
      <c r="L77" s="63">
        <v>66.951288786620324</v>
      </c>
      <c r="M77" s="63">
        <v>33.420818534093677</v>
      </c>
      <c r="N77" s="63">
        <v>100.37210732071401</v>
      </c>
      <c r="O77" s="63"/>
      <c r="P77" s="63">
        <f t="shared" si="72"/>
        <v>67.083465018837288</v>
      </c>
      <c r="Q77" s="63">
        <f t="shared" si="73"/>
        <v>33.586147259836416</v>
      </c>
      <c r="R77" s="63">
        <f t="shared" si="70"/>
        <v>100.6696122786737</v>
      </c>
      <c r="S77" s="70"/>
      <c r="T77" s="49">
        <f t="shared" ref="T77:V77" si="74">IF(AND(H77&gt;0,L77&gt;0,P77&gt;0),AVERAGE(H77,L77,P77),AVERAGE(L77,P77))</f>
        <v>68.188752065961737</v>
      </c>
      <c r="U77" s="49">
        <f t="shared" si="74"/>
        <v>33.935990919390605</v>
      </c>
      <c r="V77" s="68">
        <f t="shared" si="74"/>
        <v>102.12474298535234</v>
      </c>
    </row>
    <row r="78" spans="1:22">
      <c r="A78" s="65"/>
      <c r="B78" s="71"/>
      <c r="C78" s="53" t="s">
        <v>30</v>
      </c>
      <c r="D78" s="54">
        <f>SUM(D73:D77)</f>
        <v>808828.43250443996</v>
      </c>
      <c r="E78" s="54">
        <f>SUM(E73:E77)</f>
        <v>540095.05000000005</v>
      </c>
      <c r="F78" s="54">
        <f>SUM(F73:F77)</f>
        <v>271191.21000000002</v>
      </c>
      <c r="G78" s="69"/>
      <c r="H78" s="57">
        <v>68.238222303110064</v>
      </c>
      <c r="I78" s="57">
        <v>34.751894717659212</v>
      </c>
      <c r="J78" s="57">
        <v>102.99011702076928</v>
      </c>
      <c r="K78" s="57"/>
      <c r="L78" s="58">
        <v>66.227901529004569</v>
      </c>
      <c r="M78" s="59">
        <v>44.651494041309896</v>
      </c>
      <c r="N78" s="59">
        <v>110.87939557031447</v>
      </c>
      <c r="O78" s="57"/>
      <c r="P78" s="57">
        <f>IF(E78&gt;0,E78/D78*100,0)</f>
        <v>66.774983209685232</v>
      </c>
      <c r="Q78" s="57">
        <f>IF(F78&gt;0,F78/D78*100,0)</f>
        <v>33.528891802219299</v>
      </c>
      <c r="R78" s="57">
        <f t="shared" si="70"/>
        <v>100.30387501190452</v>
      </c>
      <c r="S78" s="70"/>
      <c r="T78" s="72">
        <f t="shared" ref="T78:U78" si="75">AVERAGE(H78,L78,P78)</f>
        <v>67.080369013933293</v>
      </c>
      <c r="U78" s="72">
        <f t="shared" si="75"/>
        <v>37.644093520396133</v>
      </c>
      <c r="V78" s="73">
        <f t="shared" ref="V78" si="76">U78+T78</f>
        <v>104.72446253432943</v>
      </c>
    </row>
    <row r="79" spans="1:22">
      <c r="A79" s="65" t="s">
        <v>136</v>
      </c>
      <c r="B79" s="66"/>
      <c r="C79" s="66"/>
      <c r="D79" s="67"/>
      <c r="E79" s="48"/>
      <c r="F79" s="48"/>
      <c r="G79" s="69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70"/>
      <c r="T79" s="49"/>
      <c r="U79" s="49"/>
      <c r="V79" s="68"/>
    </row>
    <row r="80" spans="1:22">
      <c r="A80" s="65"/>
      <c r="B80" s="66" t="s">
        <v>137</v>
      </c>
      <c r="C80" s="66" t="s">
        <v>138</v>
      </c>
      <c r="D80" s="67">
        <f>VLOOKUP($B80,'[1]CurBackup 1516'!$A$4:$E$298,3,FALSE)</f>
        <v>22200000</v>
      </c>
      <c r="E80" s="67">
        <f>VLOOKUP($B80,'[1]CurBackup 1516'!$A$4:$E$298,5,FALSE)</f>
        <v>12482294.559999999</v>
      </c>
      <c r="F80" s="67">
        <f>VLOOKUP($B80,'[1]COLLECTIONS 1516'!$A$9:$G$303,3,FALSE)</f>
        <v>9786666.3599999994</v>
      </c>
      <c r="G80" s="69"/>
      <c r="H80" s="63">
        <v>57.951697290640389</v>
      </c>
      <c r="I80" s="63">
        <v>44.996092758620691</v>
      </c>
      <c r="J80" s="63">
        <v>102.94779004926107</v>
      </c>
      <c r="K80" s="63"/>
      <c r="L80" s="63">
        <v>56.471552949308759</v>
      </c>
      <c r="M80" s="63">
        <v>44.069304239631336</v>
      </c>
      <c r="N80" s="63">
        <v>100.54085718894009</v>
      </c>
      <c r="O80" s="63"/>
      <c r="P80" s="63">
        <f t="shared" ref="P80:P83" si="77">IFERROR(IF(E80&gt;0,E80/D80*100,0),0)</f>
        <v>56.226552072072067</v>
      </c>
      <c r="Q80" s="63">
        <f t="shared" ref="Q80:Q83" si="78">IFERROR(IF(F80&gt;0,F80/D80*100,0),0)</f>
        <v>44.084082702702702</v>
      </c>
      <c r="R80" s="63">
        <f t="shared" ref="R80:R84" si="79">P80+Q80</f>
        <v>100.31063477477477</v>
      </c>
      <c r="S80" s="70"/>
      <c r="T80" s="49">
        <f t="shared" ref="T80:V83" si="80">IF(AND(H80&gt;0,L80&gt;0,P80&gt;0),AVERAGE(H80,L80,P80),AVERAGE(L80,P80))</f>
        <v>56.883267437340407</v>
      </c>
      <c r="U80" s="49">
        <f t="shared" si="80"/>
        <v>44.38315990031824</v>
      </c>
      <c r="V80" s="68">
        <f t="shared" si="80"/>
        <v>101.26642733765864</v>
      </c>
    </row>
    <row r="81" spans="1:22">
      <c r="A81" s="65"/>
      <c r="B81" s="66" t="s">
        <v>139</v>
      </c>
      <c r="C81" s="66" t="s">
        <v>140</v>
      </c>
      <c r="D81" s="67">
        <f>VLOOKUP($B81,'[1]CurBackup 1516'!$A$4:$E$298,3,FALSE)</f>
        <v>2050000</v>
      </c>
      <c r="E81" s="67">
        <f>VLOOKUP($B81,'[1]CurBackup 1516'!$A$4:$E$298,5,FALSE)</f>
        <v>1229151.1500000001</v>
      </c>
      <c r="F81" s="67">
        <f>VLOOKUP($B81,'[1]COLLECTIONS 1516'!$A$9:$G$303,3,FALSE)</f>
        <v>819137.3</v>
      </c>
      <c r="G81" s="69"/>
      <c r="H81" s="63">
        <v>60.917628421052626</v>
      </c>
      <c r="I81" s="63">
        <v>41.834543684210523</v>
      </c>
      <c r="J81" s="63">
        <v>102.75217210526316</v>
      </c>
      <c r="K81" s="63"/>
      <c r="L81" s="63">
        <v>59.385790886075952</v>
      </c>
      <c r="M81" s="63">
        <v>41.542871392405061</v>
      </c>
      <c r="N81" s="63">
        <v>100.92866227848101</v>
      </c>
      <c r="O81" s="63"/>
      <c r="P81" s="63">
        <f t="shared" si="77"/>
        <v>59.958592682926835</v>
      </c>
      <c r="Q81" s="63">
        <f t="shared" si="78"/>
        <v>39.957917073170734</v>
      </c>
      <c r="R81" s="63">
        <f t="shared" si="79"/>
        <v>99.916509756097568</v>
      </c>
      <c r="S81" s="70"/>
      <c r="T81" s="49">
        <f t="shared" si="80"/>
        <v>60.087337330018471</v>
      </c>
      <c r="U81" s="49">
        <f t="shared" si="80"/>
        <v>41.111777383262108</v>
      </c>
      <c r="V81" s="68">
        <f t="shared" si="80"/>
        <v>101.19911471328059</v>
      </c>
    </row>
    <row r="82" spans="1:22">
      <c r="A82" s="65"/>
      <c r="B82" s="66" t="s">
        <v>141</v>
      </c>
      <c r="C82" s="66" t="s">
        <v>142</v>
      </c>
      <c r="D82" s="67">
        <f>VLOOKUP($B82,'[1]CurBackup 1516'!$A$4:$E$298,3,FALSE)</f>
        <v>0</v>
      </c>
      <c r="E82" s="67">
        <f>VLOOKUP($B82,'[1]CurBackup 1516'!$A$4:$E$298,5,FALSE)</f>
        <v>0</v>
      </c>
      <c r="F82" s="67">
        <f>VLOOKUP($B82,'[1]COLLECTIONS 1516'!$A$9:$G$303,3,FALSE)</f>
        <v>0</v>
      </c>
      <c r="G82" s="69"/>
      <c r="H82" s="63"/>
      <c r="I82" s="63"/>
      <c r="J82" s="63"/>
      <c r="K82" s="63"/>
      <c r="L82" s="63"/>
      <c r="M82" s="63"/>
      <c r="N82" s="63"/>
      <c r="O82" s="63"/>
      <c r="P82" s="63">
        <f t="shared" si="77"/>
        <v>0</v>
      </c>
      <c r="Q82" s="63">
        <f t="shared" si="78"/>
        <v>0</v>
      </c>
      <c r="R82" s="63">
        <f t="shared" si="79"/>
        <v>0</v>
      </c>
      <c r="S82" s="70"/>
      <c r="T82" s="49">
        <f t="shared" si="80"/>
        <v>0</v>
      </c>
      <c r="U82" s="49">
        <f t="shared" si="80"/>
        <v>0</v>
      </c>
      <c r="V82" s="68">
        <f t="shared" si="80"/>
        <v>0</v>
      </c>
    </row>
    <row r="83" spans="1:22">
      <c r="A83" s="65"/>
      <c r="B83" s="66" t="s">
        <v>143</v>
      </c>
      <c r="C83" s="66" t="s">
        <v>144</v>
      </c>
      <c r="D83" s="67">
        <f>VLOOKUP($B83,'[1]CurBackup 1516'!$A$4:$E$298,3,FALSE)</f>
        <v>75000</v>
      </c>
      <c r="E83" s="67">
        <f>VLOOKUP($B83,'[1]CurBackup 1516'!$A$4:$E$298,5,FALSE)</f>
        <v>46288.530000000006</v>
      </c>
      <c r="F83" s="67">
        <f>VLOOKUP($B83,'[1]COLLECTIONS 1516'!$A$9:$G$303,3,FALSE)</f>
        <v>28120.36</v>
      </c>
      <c r="G83" s="69"/>
      <c r="H83" s="63">
        <v>59.584033333333331</v>
      </c>
      <c r="I83" s="63">
        <v>38.36040666666667</v>
      </c>
      <c r="J83" s="63">
        <v>97.94444</v>
      </c>
      <c r="K83" s="63"/>
      <c r="L83" s="63">
        <v>62.854066666666675</v>
      </c>
      <c r="M83" s="63">
        <v>37.829133333333331</v>
      </c>
      <c r="N83" s="63">
        <v>100.6832</v>
      </c>
      <c r="O83" s="63"/>
      <c r="P83" s="63">
        <f t="shared" si="77"/>
        <v>61.718040000000009</v>
      </c>
      <c r="Q83" s="63">
        <f t="shared" si="78"/>
        <v>37.493813333333335</v>
      </c>
      <c r="R83" s="63">
        <f t="shared" si="79"/>
        <v>99.211853333333352</v>
      </c>
      <c r="S83" s="70"/>
      <c r="T83" s="49">
        <f t="shared" si="80"/>
        <v>61.385380000000005</v>
      </c>
      <c r="U83" s="49">
        <f t="shared" si="80"/>
        <v>37.89445111111111</v>
      </c>
      <c r="V83" s="68">
        <f t="shared" si="80"/>
        <v>99.279831111111108</v>
      </c>
    </row>
    <row r="84" spans="1:22">
      <c r="A84" s="65"/>
      <c r="B84" s="71"/>
      <c r="C84" s="53" t="s">
        <v>30</v>
      </c>
      <c r="D84" s="54">
        <f>SUM(D80:D83)</f>
        <v>24325000</v>
      </c>
      <c r="E84" s="54">
        <f>SUM(E80:E83)</f>
        <v>13757734.239999998</v>
      </c>
      <c r="F84" s="54">
        <f>SUM(F80:F83)</f>
        <v>10633924.02</v>
      </c>
      <c r="G84" s="69"/>
      <c r="H84" s="57">
        <v>58.214789888143173</v>
      </c>
      <c r="I84" s="57">
        <v>44.682790917225951</v>
      </c>
      <c r="J84" s="57">
        <v>102.89758080536913</v>
      </c>
      <c r="K84" s="57"/>
      <c r="L84" s="58">
        <v>56.734050147368421</v>
      </c>
      <c r="M84" s="59">
        <v>43.839505600000003</v>
      </c>
      <c r="N84" s="59">
        <v>100.57355574736843</v>
      </c>
      <c r="O84" s="57"/>
      <c r="P84" s="57">
        <f>IF(E84&gt;0,E84/D84*100,0)</f>
        <v>56.558003042137713</v>
      </c>
      <c r="Q84" s="57">
        <f>IF(F84&gt;0,F84/D84*100,0)</f>
        <v>43.716028859198353</v>
      </c>
      <c r="R84" s="57">
        <f t="shared" si="79"/>
        <v>100.27403190133606</v>
      </c>
      <c r="S84" s="70"/>
      <c r="T84" s="72">
        <f t="shared" ref="T84:U84" si="81">AVERAGE(H84,L84,P84)</f>
        <v>57.168947692549771</v>
      </c>
      <c r="U84" s="72">
        <f t="shared" si="81"/>
        <v>44.079441792141438</v>
      </c>
      <c r="V84" s="73">
        <f t="shared" ref="V84" si="82">U84+T84</f>
        <v>101.24838948469122</v>
      </c>
    </row>
    <row r="85" spans="1:22">
      <c r="A85" s="65" t="s">
        <v>145</v>
      </c>
      <c r="B85" s="66"/>
      <c r="C85" s="66"/>
      <c r="D85" s="67"/>
      <c r="E85" s="48"/>
      <c r="F85" s="48"/>
      <c r="G85" s="69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70"/>
      <c r="T85" s="49"/>
      <c r="U85" s="49"/>
      <c r="V85" s="68"/>
    </row>
    <row r="86" spans="1:22">
      <c r="A86" s="74"/>
      <c r="B86" s="66" t="s">
        <v>146</v>
      </c>
      <c r="C86" s="66" t="s">
        <v>147</v>
      </c>
      <c r="D86" s="67">
        <f>VLOOKUP($B86,'[1]CurBackup 1516'!$A$4:$E$298,3,FALSE)</f>
        <v>1069634.74042466</v>
      </c>
      <c r="E86" s="67">
        <f>VLOOKUP($B86,'[1]CurBackup 1516'!$A$4:$E$298,5,FALSE)</f>
        <v>577678.02</v>
      </c>
      <c r="F86" s="67">
        <f>VLOOKUP($B86,'[1]COLLECTIONS 1516'!$A$9:$G$303,3,FALSE)</f>
        <v>490345.25</v>
      </c>
      <c r="G86" s="69"/>
      <c r="H86" s="63">
        <v>67.396751638111695</v>
      </c>
      <c r="I86" s="63">
        <v>45.244128712728795</v>
      </c>
      <c r="J86" s="63">
        <v>112.64088035084049</v>
      </c>
      <c r="K86" s="63"/>
      <c r="L86" s="63">
        <v>54.791213368495804</v>
      </c>
      <c r="M86" s="63">
        <v>45.438555771377516</v>
      </c>
      <c r="N86" s="63">
        <v>100.22976913987333</v>
      </c>
      <c r="O86" s="63"/>
      <c r="P86" s="63">
        <f>IFERROR(IF(E86&gt;0,E86/D86*100,0),0)</f>
        <v>54.007036062670679</v>
      </c>
      <c r="Q86" s="63">
        <f>IFERROR(IF(F86&gt;0,F86/D86*100,0),0)</f>
        <v>45.842307796147871</v>
      </c>
      <c r="R86" s="63">
        <f t="shared" ref="R86:R87" si="83">P86+Q86</f>
        <v>99.849343858818543</v>
      </c>
      <c r="S86" s="70"/>
      <c r="T86" s="49">
        <f>IF(AND(H86&gt;0,L86&gt;0,P86&gt;0),AVERAGE(H86,L86,P86),AVERAGE(L86,P86))</f>
        <v>58.731667023092733</v>
      </c>
      <c r="U86" s="49">
        <f>IF(AND(I86&gt;0,M86&gt;0,Q86&gt;0),AVERAGE(I86,M86,Q86),AVERAGE(M86,Q86))</f>
        <v>45.508330760084732</v>
      </c>
      <c r="V86" s="68">
        <f>IF(AND(J86&gt;0,N86&gt;0,R86&gt;0),AVERAGE(J86,N86,R86),AVERAGE(N86,R86))</f>
        <v>104.23999778317746</v>
      </c>
    </row>
    <row r="87" spans="1:22">
      <c r="A87" s="65"/>
      <c r="B87" s="71"/>
      <c r="C87" s="53" t="s">
        <v>30</v>
      </c>
      <c r="D87" s="54">
        <f>D86</f>
        <v>1069634.74042466</v>
      </c>
      <c r="E87" s="54">
        <f>E86</f>
        <v>577678.02</v>
      </c>
      <c r="F87" s="54">
        <f>F86</f>
        <v>490345.25</v>
      </c>
      <c r="G87" s="56"/>
      <c r="H87" s="57">
        <v>67.396751638111695</v>
      </c>
      <c r="I87" s="57">
        <v>45.244128712728795</v>
      </c>
      <c r="J87" s="57">
        <v>112.64088035084049</v>
      </c>
      <c r="K87" s="57"/>
      <c r="L87" s="58">
        <v>54.791213368495804</v>
      </c>
      <c r="M87" s="59">
        <v>45.438555771377516</v>
      </c>
      <c r="N87" s="75">
        <v>100.22976913987333</v>
      </c>
      <c r="O87" s="57"/>
      <c r="P87" s="57">
        <f>IF(E87&gt;0,E87/D87*100,0)</f>
        <v>54.007036062670679</v>
      </c>
      <c r="Q87" s="57">
        <f>IF(F87&gt;0,F87/D87*100,0)</f>
        <v>45.842307796147871</v>
      </c>
      <c r="R87" s="57">
        <f t="shared" si="83"/>
        <v>99.849343858818543</v>
      </c>
      <c r="S87" s="60"/>
      <c r="T87" s="72">
        <f>AVERAGE(H87,L87,P87)</f>
        <v>58.731667023092733</v>
      </c>
      <c r="U87" s="72">
        <f>AVERAGE(I87,M87,Q87)</f>
        <v>45.508330760084732</v>
      </c>
      <c r="V87" s="73">
        <f t="shared" ref="V87" si="84">U87+T87</f>
        <v>104.23999778317747</v>
      </c>
    </row>
    <row r="88" spans="1:22">
      <c r="A88" s="65" t="s">
        <v>148</v>
      </c>
      <c r="B88" s="66"/>
      <c r="C88" s="66"/>
      <c r="D88" s="67"/>
      <c r="E88" s="48"/>
      <c r="F88" s="48"/>
      <c r="G88" s="69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70"/>
      <c r="T88" s="49"/>
      <c r="U88" s="49"/>
      <c r="V88" s="68"/>
    </row>
    <row r="89" spans="1:22">
      <c r="A89" s="65"/>
      <c r="B89" s="66" t="s">
        <v>149</v>
      </c>
      <c r="C89" s="66" t="s">
        <v>150</v>
      </c>
      <c r="D89" s="67">
        <f>VLOOKUP($B89,'[1]CurBackup 1516'!$A$4:$E$298,3,FALSE)</f>
        <v>1445694</v>
      </c>
      <c r="E89" s="67">
        <f>VLOOKUP($B89,'[1]CurBackup 1516'!$A$4:$E$298,5,FALSE)</f>
        <v>864013.63000000012</v>
      </c>
      <c r="F89" s="67">
        <f>VLOOKUP($B89,'[1]COLLECTIONS 1516'!$A$9:$G$303,3,FALSE)</f>
        <v>593656.44999999995</v>
      </c>
      <c r="G89" s="69"/>
      <c r="H89" s="63">
        <v>60.520697035430224</v>
      </c>
      <c r="I89" s="63">
        <v>41.150738973246561</v>
      </c>
      <c r="J89" s="63">
        <v>101.67143600867678</v>
      </c>
      <c r="K89" s="63"/>
      <c r="L89" s="63">
        <v>58.792292154253346</v>
      </c>
      <c r="M89" s="63">
        <v>41.43140723451593</v>
      </c>
      <c r="N89" s="63">
        <v>100.22369938876928</v>
      </c>
      <c r="O89" s="63"/>
      <c r="P89" s="63">
        <f t="shared" ref="P89:P98" si="85">IFERROR(IF(E89&gt;0,E89/D89*100,0),0)</f>
        <v>59.76462723093546</v>
      </c>
      <c r="Q89" s="63">
        <f t="shared" ref="Q89:Q98" si="86">IFERROR(IF(F89&gt;0,F89/D89*100,0),0)</f>
        <v>41.063769373048515</v>
      </c>
      <c r="R89" s="63">
        <f t="shared" ref="R89:R99" si="87">P89+Q89</f>
        <v>100.82839660398398</v>
      </c>
      <c r="S89" s="70"/>
      <c r="T89" s="49">
        <f t="shared" ref="T89:V98" si="88">IF(AND(H89&gt;0,L89&gt;0,P89&gt;0),AVERAGE(H89,L89,P89),AVERAGE(L89,P89))</f>
        <v>59.692538806873017</v>
      </c>
      <c r="U89" s="49">
        <f t="shared" si="88"/>
        <v>41.215305193603669</v>
      </c>
      <c r="V89" s="68">
        <f t="shared" si="88"/>
        <v>100.90784400047669</v>
      </c>
    </row>
    <row r="90" spans="1:22">
      <c r="A90" s="65"/>
      <c r="B90" s="76" t="s">
        <v>151</v>
      </c>
      <c r="C90" s="76" t="s">
        <v>152</v>
      </c>
      <c r="D90" s="67">
        <f>VLOOKUP($B90,'[1]CurBackup 1516'!$A$4:$E$298,3,FALSE)</f>
        <v>7742599</v>
      </c>
      <c r="E90" s="67">
        <f>VLOOKUP($B90,'[1]CurBackup 1516'!$A$4:$E$298,5,FALSE)</f>
        <v>4377379.3099999996</v>
      </c>
      <c r="F90" s="67">
        <f>VLOOKUP($B90,'[1]COLLECTIONS 1516'!$A$9:$G$303,3,FALSE)</f>
        <v>3361819.42</v>
      </c>
      <c r="G90" s="69"/>
      <c r="H90" s="63">
        <v>58.014069564538694</v>
      </c>
      <c r="I90" s="63">
        <v>41.749090582194647</v>
      </c>
      <c r="J90" s="63">
        <v>99.763160146733341</v>
      </c>
      <c r="K90" s="63"/>
      <c r="L90" s="63">
        <v>55.732489705330288</v>
      </c>
      <c r="M90" s="63">
        <v>44.564904909888654</v>
      </c>
      <c r="N90" s="63">
        <v>100.29739461521893</v>
      </c>
      <c r="O90" s="63"/>
      <c r="P90" s="63">
        <f t="shared" si="85"/>
        <v>56.536304024010541</v>
      </c>
      <c r="Q90" s="63">
        <f t="shared" si="86"/>
        <v>43.419779585640427</v>
      </c>
      <c r="R90" s="63">
        <f t="shared" si="87"/>
        <v>99.95608360965096</v>
      </c>
      <c r="S90" s="70"/>
      <c r="T90" s="49">
        <f t="shared" si="88"/>
        <v>56.760954431293179</v>
      </c>
      <c r="U90" s="49">
        <f t="shared" si="88"/>
        <v>43.244591692574581</v>
      </c>
      <c r="V90" s="68">
        <f t="shared" si="88"/>
        <v>100.00554612386775</v>
      </c>
    </row>
    <row r="91" spans="1:22">
      <c r="A91" s="65"/>
      <c r="B91" s="76" t="s">
        <v>153</v>
      </c>
      <c r="C91" s="76" t="s">
        <v>154</v>
      </c>
      <c r="D91" s="67">
        <f>VLOOKUP($B91,'[1]CurBackup 1516'!$A$4:$E$298,3,FALSE)</f>
        <v>1313000</v>
      </c>
      <c r="E91" s="67">
        <f>VLOOKUP($B91,'[1]CurBackup 1516'!$A$4:$E$298,5,FALSE)</f>
        <v>719668.7300000001</v>
      </c>
      <c r="F91" s="67">
        <f>VLOOKUP($B91,'[1]COLLECTIONS 1516'!$A$9:$G$303,3,FALSE)</f>
        <v>521305.92</v>
      </c>
      <c r="G91" s="69"/>
      <c r="H91" s="63">
        <v>71.361091401489503</v>
      </c>
      <c r="I91" s="63">
        <v>51.834555630783122</v>
      </c>
      <c r="J91" s="63">
        <v>123.19564703227263</v>
      </c>
      <c r="K91" s="63"/>
      <c r="L91" s="63">
        <v>58.227439999999994</v>
      </c>
      <c r="M91" s="63">
        <v>42.258083846153845</v>
      </c>
      <c r="N91" s="63">
        <v>100.48552384615384</v>
      </c>
      <c r="O91" s="63"/>
      <c r="P91" s="63">
        <f t="shared" si="85"/>
        <v>54.811022848438697</v>
      </c>
      <c r="Q91" s="63">
        <f t="shared" si="86"/>
        <v>39.703421172886515</v>
      </c>
      <c r="R91" s="63">
        <f t="shared" si="87"/>
        <v>94.514444021325204</v>
      </c>
      <c r="S91" s="70"/>
      <c r="T91" s="49">
        <f t="shared" si="88"/>
        <v>61.466518083309403</v>
      </c>
      <c r="U91" s="49">
        <f t="shared" si="88"/>
        <v>44.598686883274496</v>
      </c>
      <c r="V91" s="68">
        <f t="shared" si="88"/>
        <v>106.06520496658391</v>
      </c>
    </row>
    <row r="92" spans="1:22">
      <c r="A92" s="65"/>
      <c r="B92" s="66" t="s">
        <v>155</v>
      </c>
      <c r="C92" s="66" t="s">
        <v>156</v>
      </c>
      <c r="D92" s="67">
        <f>VLOOKUP($B92,'[1]CurBackup 1516'!$A$4:$E$298,3,FALSE)</f>
        <v>524492</v>
      </c>
      <c r="E92" s="67">
        <f>VLOOKUP($B92,'[1]CurBackup 1516'!$A$4:$E$298,5,FALSE)</f>
        <v>341888.04000000004</v>
      </c>
      <c r="F92" s="67">
        <f>VLOOKUP($B92,'[1]COLLECTIONS 1516'!$A$9:$G$303,3,FALSE)</f>
        <v>183678.36</v>
      </c>
      <c r="G92" s="69"/>
      <c r="H92" s="63">
        <v>69.845083760704568</v>
      </c>
      <c r="I92" s="63">
        <v>36.018680634557555</v>
      </c>
      <c r="J92" s="63">
        <v>105.86376439526212</v>
      </c>
      <c r="K92" s="63"/>
      <c r="L92" s="63">
        <v>65.258026814517663</v>
      </c>
      <c r="M92" s="63">
        <v>35.427041785194049</v>
      </c>
      <c r="N92" s="63">
        <v>100.68506859971171</v>
      </c>
      <c r="O92" s="63"/>
      <c r="P92" s="63">
        <f t="shared" si="85"/>
        <v>65.184605294265694</v>
      </c>
      <c r="Q92" s="63">
        <f t="shared" si="86"/>
        <v>35.020240537510574</v>
      </c>
      <c r="R92" s="63">
        <f t="shared" si="87"/>
        <v>100.20484583177627</v>
      </c>
      <c r="S92" s="70"/>
      <c r="T92" s="49">
        <f t="shared" si="88"/>
        <v>66.762571956495961</v>
      </c>
      <c r="U92" s="49">
        <f t="shared" si="88"/>
        <v>35.488654319087395</v>
      </c>
      <c r="V92" s="68">
        <f t="shared" si="88"/>
        <v>102.25122627558336</v>
      </c>
    </row>
    <row r="93" spans="1:22">
      <c r="A93" s="65"/>
      <c r="B93" s="66" t="s">
        <v>157</v>
      </c>
      <c r="C93" s="66" t="s">
        <v>158</v>
      </c>
      <c r="D93" s="67">
        <f>VLOOKUP($B93,'[1]CurBackup 1516'!$A$4:$E$298,3,FALSE)</f>
        <v>803494</v>
      </c>
      <c r="E93" s="67">
        <f>VLOOKUP($B93,'[1]CurBackup 1516'!$A$4:$E$298,5,FALSE)</f>
        <v>494965.38</v>
      </c>
      <c r="F93" s="67">
        <f>VLOOKUP($B93,'[1]COLLECTIONS 1516'!$A$9:$G$303,3,FALSE)</f>
        <v>299314.32</v>
      </c>
      <c r="G93" s="69"/>
      <c r="H93" s="63">
        <v>61.369001514386682</v>
      </c>
      <c r="I93" s="63">
        <v>36.459069156991418</v>
      </c>
      <c r="J93" s="63">
        <v>97.8280706713781</v>
      </c>
      <c r="K93" s="63"/>
      <c r="L93" s="63">
        <v>61.639117772686667</v>
      </c>
      <c r="M93" s="63">
        <v>39.091079356450379</v>
      </c>
      <c r="N93" s="63">
        <v>100.73019712913705</v>
      </c>
      <c r="O93" s="63"/>
      <c r="P93" s="63">
        <f t="shared" si="85"/>
        <v>61.601627392363852</v>
      </c>
      <c r="Q93" s="63">
        <f t="shared" si="86"/>
        <v>37.251593664669556</v>
      </c>
      <c r="R93" s="63">
        <f t="shared" si="87"/>
        <v>98.853221057033409</v>
      </c>
      <c r="S93" s="70"/>
      <c r="T93" s="49">
        <f t="shared" si="88"/>
        <v>61.536582226479062</v>
      </c>
      <c r="U93" s="49">
        <f t="shared" si="88"/>
        <v>37.600580726037116</v>
      </c>
      <c r="V93" s="68">
        <f t="shared" si="88"/>
        <v>99.137162952516178</v>
      </c>
    </row>
    <row r="94" spans="1:22">
      <c r="A94" s="65"/>
      <c r="B94" s="66" t="s">
        <v>159</v>
      </c>
      <c r="C94" s="66" t="s">
        <v>160</v>
      </c>
      <c r="D94" s="67">
        <f>VLOOKUP($B94,'[1]CurBackup 1516'!$A$4:$E$298,3,FALSE)</f>
        <v>1370000</v>
      </c>
      <c r="E94" s="67">
        <f>VLOOKUP($B94,'[1]CurBackup 1516'!$A$4:$E$298,5,FALSE)</f>
        <v>781399.87</v>
      </c>
      <c r="F94" s="67">
        <f>VLOOKUP($B94,'[1]COLLECTIONS 1516'!$A$9:$G$303,3,FALSE)</f>
        <v>586766.9</v>
      </c>
      <c r="G94" s="69"/>
      <c r="H94" s="63">
        <v>53.718183259911889</v>
      </c>
      <c r="I94" s="63">
        <v>41.444939207048456</v>
      </c>
      <c r="J94" s="63">
        <v>95.163122466960345</v>
      </c>
      <c r="K94" s="63"/>
      <c r="L94" s="63">
        <v>62.301759259259256</v>
      </c>
      <c r="M94" s="63">
        <v>43.527508148148151</v>
      </c>
      <c r="N94" s="63">
        <v>105.8292674074074</v>
      </c>
      <c r="O94" s="63"/>
      <c r="P94" s="63">
        <f t="shared" si="85"/>
        <v>57.036486861313875</v>
      </c>
      <c r="Q94" s="63">
        <f t="shared" si="86"/>
        <v>42.829700729927012</v>
      </c>
      <c r="R94" s="63">
        <f t="shared" si="87"/>
        <v>99.866187591240887</v>
      </c>
      <c r="S94" s="70"/>
      <c r="T94" s="49">
        <f t="shared" si="88"/>
        <v>57.685476460161674</v>
      </c>
      <c r="U94" s="49">
        <f t="shared" si="88"/>
        <v>42.600716028374542</v>
      </c>
      <c r="V94" s="68">
        <f t="shared" si="88"/>
        <v>100.2861924885362</v>
      </c>
    </row>
    <row r="95" spans="1:22">
      <c r="A95" s="65"/>
      <c r="B95" s="66" t="s">
        <v>161</v>
      </c>
      <c r="C95" s="66" t="s">
        <v>162</v>
      </c>
      <c r="D95" s="67">
        <f>VLOOKUP($B95,'[1]CurBackup 1516'!$A$4:$E$298,3,FALSE)</f>
        <v>16922264</v>
      </c>
      <c r="E95" s="67">
        <f>VLOOKUP($B95,'[1]CurBackup 1516'!$A$4:$E$298,5,FALSE)</f>
        <v>9618167.6600000001</v>
      </c>
      <c r="F95" s="67">
        <f>VLOOKUP($B95,'[1]COLLECTIONS 1516'!$A$9:$G$303,3,FALSE)</f>
        <v>7084792.7300000004</v>
      </c>
      <c r="G95" s="69"/>
      <c r="H95" s="63">
        <v>62.848088470254723</v>
      </c>
      <c r="I95" s="63">
        <v>35.074222794102404</v>
      </c>
      <c r="J95" s="63">
        <v>97.92231126435712</v>
      </c>
      <c r="K95" s="63"/>
      <c r="L95" s="63">
        <v>56.866443147615712</v>
      </c>
      <c r="M95" s="63">
        <v>43.556622265382622</v>
      </c>
      <c r="N95" s="63">
        <v>100.42306541299834</v>
      </c>
      <c r="O95" s="63"/>
      <c r="P95" s="63">
        <f t="shared" si="85"/>
        <v>56.83735734178358</v>
      </c>
      <c r="Q95" s="63">
        <f t="shared" si="86"/>
        <v>41.866695437442651</v>
      </c>
      <c r="R95" s="63">
        <f t="shared" si="87"/>
        <v>98.704052779226231</v>
      </c>
      <c r="S95" s="70"/>
      <c r="T95" s="49">
        <f t="shared" si="88"/>
        <v>58.850629653218</v>
      </c>
      <c r="U95" s="49">
        <f t="shared" si="88"/>
        <v>40.165846832309228</v>
      </c>
      <c r="V95" s="68">
        <f t="shared" si="88"/>
        <v>99.016476485527235</v>
      </c>
    </row>
    <row r="96" spans="1:22">
      <c r="A96" s="65"/>
      <c r="B96" s="66" t="s">
        <v>163</v>
      </c>
      <c r="C96" s="66" t="s">
        <v>164</v>
      </c>
      <c r="D96" s="67">
        <f>VLOOKUP($B96,'[1]CurBackup 1516'!$A$4:$E$298,3,FALSE)</f>
        <v>3775000</v>
      </c>
      <c r="E96" s="67">
        <f>VLOOKUP($B96,'[1]CurBackup 1516'!$A$4:$E$298,5,FALSE)</f>
        <v>2199179.94</v>
      </c>
      <c r="F96" s="67">
        <f>VLOOKUP($B96,'[1]COLLECTIONS 1516'!$A$9:$G$303,3,FALSE)</f>
        <v>1571706.94</v>
      </c>
      <c r="G96" s="69"/>
      <c r="H96" s="63">
        <v>58.480802728512963</v>
      </c>
      <c r="I96" s="63">
        <v>40.573368894952253</v>
      </c>
      <c r="J96" s="63">
        <v>99.054171623465209</v>
      </c>
      <c r="K96" s="63"/>
      <c r="L96" s="63">
        <v>59.732507019867541</v>
      </c>
      <c r="M96" s="63">
        <v>41.393036291390736</v>
      </c>
      <c r="N96" s="63">
        <v>101.12554331125827</v>
      </c>
      <c r="O96" s="63"/>
      <c r="P96" s="63">
        <f t="shared" si="85"/>
        <v>58.256422251655628</v>
      </c>
      <c r="Q96" s="63">
        <f t="shared" si="86"/>
        <v>41.634620927152319</v>
      </c>
      <c r="R96" s="63">
        <f t="shared" si="87"/>
        <v>99.891043178807948</v>
      </c>
      <c r="S96" s="70"/>
      <c r="T96" s="49">
        <f t="shared" si="88"/>
        <v>58.823244000012046</v>
      </c>
      <c r="U96" s="49">
        <f t="shared" si="88"/>
        <v>41.200342037831774</v>
      </c>
      <c r="V96" s="68">
        <f t="shared" si="88"/>
        <v>100.02358603784381</v>
      </c>
    </row>
    <row r="97" spans="1:22">
      <c r="A97" s="65"/>
      <c r="B97" s="66" t="s">
        <v>165</v>
      </c>
      <c r="C97" s="66" t="s">
        <v>166</v>
      </c>
      <c r="D97" s="67">
        <f>VLOOKUP($B97,'[1]CurBackup 1516'!$A$4:$E$298,3,FALSE)</f>
        <v>260000</v>
      </c>
      <c r="E97" s="67">
        <f>VLOOKUP($B97,'[1]CurBackup 1516'!$A$4:$E$298,5,FALSE)</f>
        <v>157075.10999999999</v>
      </c>
      <c r="F97" s="67">
        <f>VLOOKUP($B97,'[1]COLLECTIONS 1516'!$A$9:$G$303,3,FALSE)</f>
        <v>101357.78</v>
      </c>
      <c r="G97" s="69"/>
      <c r="H97" s="63">
        <v>60.101253164556965</v>
      </c>
      <c r="I97" s="63">
        <v>41.567037974683544</v>
      </c>
      <c r="J97" s="63">
        <v>101.66829113924051</v>
      </c>
      <c r="K97" s="63"/>
      <c r="L97" s="63">
        <v>61.254696153846155</v>
      </c>
      <c r="M97" s="63">
        <v>39.638215384615386</v>
      </c>
      <c r="N97" s="63">
        <v>100.89291153846153</v>
      </c>
      <c r="O97" s="63"/>
      <c r="P97" s="63">
        <f t="shared" si="85"/>
        <v>60.413503846153837</v>
      </c>
      <c r="Q97" s="63">
        <f t="shared" si="86"/>
        <v>38.983761538461536</v>
      </c>
      <c r="R97" s="63">
        <f t="shared" si="87"/>
        <v>99.397265384615366</v>
      </c>
      <c r="S97" s="70"/>
      <c r="T97" s="49">
        <f t="shared" si="88"/>
        <v>60.589817721518983</v>
      </c>
      <c r="U97" s="49">
        <f t="shared" si="88"/>
        <v>40.06300496592015</v>
      </c>
      <c r="V97" s="68">
        <f t="shared" si="88"/>
        <v>100.65282268743914</v>
      </c>
    </row>
    <row r="98" spans="1:22">
      <c r="A98" s="65"/>
      <c r="B98" s="66" t="s">
        <v>167</v>
      </c>
      <c r="C98" s="66" t="s">
        <v>168</v>
      </c>
      <c r="D98" s="67">
        <f>VLOOKUP($B98,'[1]CurBackup 1516'!$A$4:$E$298,3,FALSE)</f>
        <v>1129751.24375624</v>
      </c>
      <c r="E98" s="67">
        <f>VLOOKUP($B98,'[1]CurBackup 1516'!$A$4:$E$298,5,FALSE)</f>
        <v>699474.89999999991</v>
      </c>
      <c r="F98" s="67">
        <f>VLOOKUP($B98,'[1]COLLECTIONS 1516'!$A$9:$G$303,3,FALSE)</f>
        <v>431014.43</v>
      </c>
      <c r="G98" s="69"/>
      <c r="H98" s="63">
        <v>61.730201951479998</v>
      </c>
      <c r="I98" s="63">
        <v>37.643793098606828</v>
      </c>
      <c r="J98" s="63">
        <v>99.373995050086819</v>
      </c>
      <c r="K98" s="63"/>
      <c r="L98" s="63">
        <v>63.729551739928702</v>
      </c>
      <c r="M98" s="63">
        <v>37.981354404549116</v>
      </c>
      <c r="N98" s="63">
        <v>101.71090614447782</v>
      </c>
      <c r="O98" s="63"/>
      <c r="P98" s="63">
        <f t="shared" si="85"/>
        <v>61.914063283024959</v>
      </c>
      <c r="Q98" s="63">
        <f t="shared" si="86"/>
        <v>38.151268465697527</v>
      </c>
      <c r="R98" s="63">
        <f t="shared" si="87"/>
        <v>100.06533174872249</v>
      </c>
      <c r="S98" s="70"/>
      <c r="T98" s="49">
        <f t="shared" si="88"/>
        <v>62.457938991477896</v>
      </c>
      <c r="U98" s="49">
        <f t="shared" si="88"/>
        <v>37.925471989617826</v>
      </c>
      <c r="V98" s="68">
        <f t="shared" si="88"/>
        <v>100.38341098109571</v>
      </c>
    </row>
    <row r="99" spans="1:22">
      <c r="A99" s="65"/>
      <c r="B99" s="71"/>
      <c r="C99" s="53" t="s">
        <v>30</v>
      </c>
      <c r="D99" s="54">
        <f>SUM(D89:D98)</f>
        <v>35286294.243756242</v>
      </c>
      <c r="E99" s="54">
        <f>SUM(E89:E98)</f>
        <v>20253212.57</v>
      </c>
      <c r="F99" s="54">
        <f>SUM(F89:F98)</f>
        <v>14735413.25</v>
      </c>
      <c r="G99" s="69"/>
      <c r="H99" s="57">
        <v>61.19848375166481</v>
      </c>
      <c r="I99" s="57">
        <v>38.354371396148679</v>
      </c>
      <c r="J99" s="57">
        <v>99.552855147813489</v>
      </c>
      <c r="K99" s="57"/>
      <c r="L99" s="58">
        <v>57.744239994188632</v>
      </c>
      <c r="M99" s="59">
        <v>42.984714084325226</v>
      </c>
      <c r="N99" s="75">
        <v>100.72895407851385</v>
      </c>
      <c r="O99" s="57"/>
      <c r="P99" s="57">
        <f t="shared" ref="P99" si="89">IF(E99&gt;0,E99/D99*100,0)</f>
        <v>57.396825039466194</v>
      </c>
      <c r="Q99" s="57">
        <f t="shared" ref="Q99" si="90">IF(F99&gt;0,F99/D99*100,0)</f>
        <v>41.759594102481785</v>
      </c>
      <c r="R99" s="57">
        <f t="shared" si="87"/>
        <v>99.156419141947978</v>
      </c>
      <c r="S99" s="70"/>
      <c r="T99" s="72">
        <f t="shared" ref="T99:U99" si="91">AVERAGE(H99,L99,P99)</f>
        <v>58.779849595106548</v>
      </c>
      <c r="U99" s="72">
        <f t="shared" si="91"/>
        <v>41.032893194318561</v>
      </c>
      <c r="V99" s="73">
        <f t="shared" ref="V99" si="92">U99+T99</f>
        <v>99.812742789425101</v>
      </c>
    </row>
    <row r="100" spans="1:22">
      <c r="A100" s="65" t="s">
        <v>169</v>
      </c>
      <c r="B100" s="66"/>
      <c r="C100" s="66"/>
      <c r="D100" s="67"/>
      <c r="E100" s="48"/>
      <c r="F100" s="48"/>
      <c r="G100" s="69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70"/>
      <c r="T100" s="49"/>
      <c r="U100" s="49"/>
      <c r="V100" s="68"/>
    </row>
    <row r="101" spans="1:22">
      <c r="A101" s="65"/>
      <c r="B101" s="66" t="s">
        <v>170</v>
      </c>
      <c r="C101" s="66" t="s">
        <v>171</v>
      </c>
      <c r="D101" s="67">
        <f>VLOOKUP($B101,'[1]CurBackup 1516'!$A$4:$E$298,3,FALSE)</f>
        <v>5262483.6573822601</v>
      </c>
      <c r="E101" s="67">
        <f>VLOOKUP($B101,'[1]CurBackup 1516'!$A$4:$E$298,5,FALSE)</f>
        <v>2944512.9299999997</v>
      </c>
      <c r="F101" s="67">
        <f>VLOOKUP($B101,'[1]COLLECTIONS 1516'!$A$9:$G$303,3,FALSE)</f>
        <v>2242379.17</v>
      </c>
      <c r="G101" s="69"/>
      <c r="H101" s="63">
        <v>56.337605562883297</v>
      </c>
      <c r="I101" s="63">
        <v>43.476906089464897</v>
      </c>
      <c r="J101" s="63">
        <v>99.814511652348187</v>
      </c>
      <c r="K101" s="63"/>
      <c r="L101" s="63">
        <v>56.652027092747026</v>
      </c>
      <c r="M101" s="63">
        <v>43.097450660228105</v>
      </c>
      <c r="N101" s="63">
        <v>99.749477752975139</v>
      </c>
      <c r="O101" s="63"/>
      <c r="P101" s="63">
        <f t="shared" ref="P101:P113" si="93">IFERROR(IF(E101&gt;0,E101/D101*100,0),0)</f>
        <v>55.952913523435079</v>
      </c>
      <c r="Q101" s="63">
        <f t="shared" ref="Q101:Q113" si="94">IFERROR(IF(F101&gt;0,F101/D101*100,0),0)</f>
        <v>42.610662873116382</v>
      </c>
      <c r="R101" s="63">
        <f t="shared" ref="R101:R114" si="95">P101+Q101</f>
        <v>98.563576396551468</v>
      </c>
      <c r="S101" s="70"/>
      <c r="T101" s="49">
        <f t="shared" ref="T101:V113" si="96">IF(AND(H101&gt;0,L101&gt;0,P101&gt;0),AVERAGE(H101,L101,P101),AVERAGE(L101,P101))</f>
        <v>56.31418205968847</v>
      </c>
      <c r="U101" s="49">
        <f t="shared" si="96"/>
        <v>43.061673207603128</v>
      </c>
      <c r="V101" s="68">
        <f t="shared" si="96"/>
        <v>99.375855267291584</v>
      </c>
    </row>
    <row r="102" spans="1:22">
      <c r="A102" s="65"/>
      <c r="B102" s="66" t="s">
        <v>172</v>
      </c>
      <c r="C102" s="66" t="s">
        <v>173</v>
      </c>
      <c r="D102" s="67">
        <f>VLOOKUP($B102,'[1]CurBackup 1516'!$A$4:$E$298,3,FALSE)</f>
        <v>2671459.4973205198</v>
      </c>
      <c r="E102" s="67">
        <f>VLOOKUP($B102,'[1]CurBackup 1516'!$A$4:$E$298,5,FALSE)</f>
        <v>1510326.17</v>
      </c>
      <c r="F102" s="67">
        <f>VLOOKUP($B102,'[1]COLLECTIONS 1516'!$A$9:$G$303,3,FALSE)</f>
        <v>1096949.7</v>
      </c>
      <c r="G102" s="69"/>
      <c r="H102" s="63">
        <v>55.908474809744092</v>
      </c>
      <c r="I102" s="63">
        <v>43.786508703042031</v>
      </c>
      <c r="J102" s="63">
        <v>99.694983512786123</v>
      </c>
      <c r="K102" s="63"/>
      <c r="L102" s="63">
        <v>56.465626693426351</v>
      </c>
      <c r="M102" s="63">
        <v>43.101899485696812</v>
      </c>
      <c r="N102" s="63">
        <v>99.567526179123163</v>
      </c>
      <c r="O102" s="63"/>
      <c r="P102" s="63">
        <f t="shared" si="93"/>
        <v>56.535619256622105</v>
      </c>
      <c r="Q102" s="63">
        <f t="shared" si="94"/>
        <v>41.061812881694188</v>
      </c>
      <c r="R102" s="63">
        <f t="shared" si="95"/>
        <v>97.597432138316293</v>
      </c>
      <c r="S102" s="70"/>
      <c r="T102" s="49">
        <f t="shared" si="96"/>
        <v>56.303240253264185</v>
      </c>
      <c r="U102" s="49">
        <f t="shared" si="96"/>
        <v>42.650073690144346</v>
      </c>
      <c r="V102" s="68">
        <f t="shared" si="96"/>
        <v>98.953313943408531</v>
      </c>
    </row>
    <row r="103" spans="1:22">
      <c r="A103" s="65"/>
      <c r="B103" s="66" t="s">
        <v>174</v>
      </c>
      <c r="C103" s="66" t="s">
        <v>175</v>
      </c>
      <c r="D103" s="67">
        <f>VLOOKUP($B103,'[1]CurBackup 1516'!$A$4:$E$298,3,FALSE)</f>
        <v>1781434.8616088801</v>
      </c>
      <c r="E103" s="67">
        <f>VLOOKUP($B103,'[1]CurBackup 1516'!$A$4:$E$298,5,FALSE)</f>
        <v>1005553.07</v>
      </c>
      <c r="F103" s="67">
        <f>VLOOKUP($B103,'[1]COLLECTIONS 1516'!$A$9:$G$303,3,FALSE)</f>
        <v>764552.93</v>
      </c>
      <c r="G103" s="69"/>
      <c r="H103" s="63">
        <v>55.818829608311894</v>
      </c>
      <c r="I103" s="63">
        <v>43.774530304029213</v>
      </c>
      <c r="J103" s="63">
        <v>99.5933599123411</v>
      </c>
      <c r="K103" s="63"/>
      <c r="L103" s="63">
        <v>56.451153664185071</v>
      </c>
      <c r="M103" s="63">
        <v>43.412498545090166</v>
      </c>
      <c r="N103" s="63">
        <v>99.863652209275244</v>
      </c>
      <c r="O103" s="63"/>
      <c r="P103" s="63">
        <f t="shared" si="93"/>
        <v>56.446244073827522</v>
      </c>
      <c r="Q103" s="63">
        <f t="shared" si="94"/>
        <v>42.917815659535478</v>
      </c>
      <c r="R103" s="63">
        <f t="shared" si="95"/>
        <v>99.364059733363007</v>
      </c>
      <c r="S103" s="70"/>
      <c r="T103" s="49">
        <f t="shared" si="96"/>
        <v>56.238742448774836</v>
      </c>
      <c r="U103" s="49">
        <f t="shared" si="96"/>
        <v>43.368281502884948</v>
      </c>
      <c r="V103" s="68">
        <f t="shared" si="96"/>
        <v>99.60702395165977</v>
      </c>
    </row>
    <row r="104" spans="1:22">
      <c r="A104" s="65"/>
      <c r="B104" s="66" t="s">
        <v>176</v>
      </c>
      <c r="C104" s="66" t="s">
        <v>177</v>
      </c>
      <c r="D104" s="67">
        <f>VLOOKUP($B104,'[1]CurBackup 1516'!$A$4:$E$298,3,FALSE)</f>
        <v>673984.82983139995</v>
      </c>
      <c r="E104" s="67">
        <f>VLOOKUP($B104,'[1]CurBackup 1516'!$A$4:$E$298,5,FALSE)</f>
        <v>381458.97</v>
      </c>
      <c r="F104" s="67">
        <f>VLOOKUP($B104,'[1]COLLECTIONS 1516'!$A$9:$G$303,3,FALSE)</f>
        <v>288022.33</v>
      </c>
      <c r="G104" s="69"/>
      <c r="H104" s="63">
        <v>62.962419072459966</v>
      </c>
      <c r="I104" s="63">
        <v>43.594606419020792</v>
      </c>
      <c r="J104" s="63">
        <v>106.55702549148076</v>
      </c>
      <c r="K104" s="63"/>
      <c r="L104" s="63">
        <v>56.228859038521897</v>
      </c>
      <c r="M104" s="63">
        <v>43.49765091430173</v>
      </c>
      <c r="N104" s="63">
        <v>99.726509952823619</v>
      </c>
      <c r="O104" s="63"/>
      <c r="P104" s="63">
        <f t="shared" si="93"/>
        <v>56.597560229274521</v>
      </c>
      <c r="Q104" s="63">
        <f t="shared" si="94"/>
        <v>42.734245231016544</v>
      </c>
      <c r="R104" s="63">
        <f t="shared" si="95"/>
        <v>99.331805460291065</v>
      </c>
      <c r="S104" s="70"/>
      <c r="T104" s="49">
        <f t="shared" si="96"/>
        <v>58.596279446752135</v>
      </c>
      <c r="U104" s="49">
        <f t="shared" si="96"/>
        <v>43.275500854779693</v>
      </c>
      <c r="V104" s="68">
        <f t="shared" si="96"/>
        <v>101.87178030153181</v>
      </c>
    </row>
    <row r="105" spans="1:22">
      <c r="A105" s="65"/>
      <c r="B105" s="66" t="s">
        <v>178</v>
      </c>
      <c r="C105" s="66" t="s">
        <v>179</v>
      </c>
      <c r="D105" s="67">
        <f>VLOOKUP($B105,'[1]CurBackup 1516'!$A$4:$E$298,3,FALSE)</f>
        <v>2207554.1475979998</v>
      </c>
      <c r="E105" s="67">
        <f>VLOOKUP($B105,'[1]CurBackup 1516'!$A$4:$E$298,5,FALSE)</f>
        <v>1245218.7999999998</v>
      </c>
      <c r="F105" s="67">
        <f>VLOOKUP($B105,'[1]COLLECTIONS 1516'!$A$9:$G$303,3,FALSE)</f>
        <v>955079.71</v>
      </c>
      <c r="G105" s="69"/>
      <c r="H105" s="63">
        <v>60.512577763214594</v>
      </c>
      <c r="I105" s="63">
        <v>43.792943166698564</v>
      </c>
      <c r="J105" s="63">
        <v>104.30552092991316</v>
      </c>
      <c r="K105" s="63"/>
      <c r="L105" s="63">
        <v>56.26728678159494</v>
      </c>
      <c r="M105" s="63">
        <v>42.96304924683276</v>
      </c>
      <c r="N105" s="63">
        <v>99.230336028427701</v>
      </c>
      <c r="O105" s="63"/>
      <c r="P105" s="63">
        <f t="shared" si="93"/>
        <v>56.407169054263072</v>
      </c>
      <c r="Q105" s="63">
        <f t="shared" si="94"/>
        <v>43.264157802842803</v>
      </c>
      <c r="R105" s="63">
        <f t="shared" si="95"/>
        <v>99.671326857105868</v>
      </c>
      <c r="S105" s="70"/>
      <c r="T105" s="49">
        <f t="shared" si="96"/>
        <v>57.729011199690866</v>
      </c>
      <c r="U105" s="49">
        <f t="shared" si="96"/>
        <v>43.340050072124711</v>
      </c>
      <c r="V105" s="68">
        <f t="shared" si="96"/>
        <v>101.06906127181556</v>
      </c>
    </row>
    <row r="106" spans="1:22">
      <c r="A106" s="65"/>
      <c r="B106" s="66" t="s">
        <v>180</v>
      </c>
      <c r="C106" s="66" t="s">
        <v>181</v>
      </c>
      <c r="D106" s="67">
        <f>VLOOKUP($B106,'[1]CurBackup 1516'!$A$4:$E$298,3,FALSE)</f>
        <v>3084131.5667035799</v>
      </c>
      <c r="E106" s="67">
        <f>VLOOKUP($B106,'[1]CurBackup 1516'!$A$4:$E$298,5,FALSE)</f>
        <v>1783397.44</v>
      </c>
      <c r="F106" s="67">
        <f>VLOOKUP($B106,'[1]COLLECTIONS 1516'!$A$9:$G$303,3,FALSE)</f>
        <v>1343708.62</v>
      </c>
      <c r="G106" s="69"/>
      <c r="H106" s="63">
        <v>71.900494984299286</v>
      </c>
      <c r="I106" s="63">
        <v>42.723776345758921</v>
      </c>
      <c r="J106" s="63">
        <v>114.62427133005821</v>
      </c>
      <c r="K106" s="63"/>
      <c r="L106" s="63">
        <v>57.20781339142944</v>
      </c>
      <c r="M106" s="63">
        <v>42.561295499098883</v>
      </c>
      <c r="N106" s="63">
        <v>99.769108890528315</v>
      </c>
      <c r="O106" s="63"/>
      <c r="P106" s="63">
        <f t="shared" si="93"/>
        <v>57.824946874952978</v>
      </c>
      <c r="Q106" s="63">
        <f t="shared" si="94"/>
        <v>43.568459741041451</v>
      </c>
      <c r="R106" s="63">
        <f t="shared" si="95"/>
        <v>101.39340661599442</v>
      </c>
      <c r="S106" s="70"/>
      <c r="T106" s="49">
        <f t="shared" si="96"/>
        <v>62.311085083560563</v>
      </c>
      <c r="U106" s="49">
        <f t="shared" si="96"/>
        <v>42.951177195299749</v>
      </c>
      <c r="V106" s="68">
        <f t="shared" si="96"/>
        <v>105.26226227886032</v>
      </c>
    </row>
    <row r="107" spans="1:22">
      <c r="A107" s="65"/>
      <c r="B107" s="66" t="s">
        <v>182</v>
      </c>
      <c r="C107" s="66" t="s">
        <v>183</v>
      </c>
      <c r="D107" s="67">
        <f>VLOOKUP($B107,'[1]CurBackup 1516'!$A$4:$E$298,3,FALSE)</f>
        <v>120875.10110886001</v>
      </c>
      <c r="E107" s="67">
        <f>VLOOKUP($B107,'[1]CurBackup 1516'!$A$4:$E$298,5,FALSE)</f>
        <v>67505.610000000015</v>
      </c>
      <c r="F107" s="67">
        <f>VLOOKUP($B107,'[1]COLLECTIONS 1516'!$A$9:$G$303,3,FALSE)</f>
        <v>52008.45</v>
      </c>
      <c r="G107" s="69"/>
      <c r="H107" s="63">
        <v>64.275552736173609</v>
      </c>
      <c r="I107" s="63">
        <v>37.132199540754648</v>
      </c>
      <c r="J107" s="63">
        <v>101.40775227692825</v>
      </c>
      <c r="K107" s="63"/>
      <c r="L107" s="63">
        <v>60.644083446673456</v>
      </c>
      <c r="M107" s="63">
        <v>47.434460609147024</v>
      </c>
      <c r="N107" s="63">
        <v>108.07854405582049</v>
      </c>
      <c r="O107" s="63"/>
      <c r="P107" s="63">
        <f t="shared" si="93"/>
        <v>55.847407266451441</v>
      </c>
      <c r="Q107" s="63">
        <f t="shared" si="94"/>
        <v>43.026603099310947</v>
      </c>
      <c r="R107" s="63">
        <f t="shared" si="95"/>
        <v>98.874010365762388</v>
      </c>
      <c r="S107" s="70"/>
      <c r="T107" s="49">
        <f t="shared" si="96"/>
        <v>60.255681149766168</v>
      </c>
      <c r="U107" s="49">
        <f t="shared" si="96"/>
        <v>42.531087749737544</v>
      </c>
      <c r="V107" s="68">
        <f t="shared" si="96"/>
        <v>102.78676889950371</v>
      </c>
    </row>
    <row r="108" spans="1:22">
      <c r="A108" s="65"/>
      <c r="B108" s="66" t="s">
        <v>184</v>
      </c>
      <c r="C108" s="66" t="s">
        <v>185</v>
      </c>
      <c r="D108" s="67">
        <f>VLOOKUP($B108,'[1]CurBackup 1516'!$A$4:$E$298,3,FALSE)</f>
        <v>322302.8643282</v>
      </c>
      <c r="E108" s="67">
        <f>VLOOKUP($B108,'[1]CurBackup 1516'!$A$4:$E$298,5,FALSE)</f>
        <v>180275.35</v>
      </c>
      <c r="F108" s="67">
        <f>VLOOKUP($B108,'[1]COLLECTIONS 1516'!$A$9:$G$303,3,FALSE)</f>
        <v>137220.13</v>
      </c>
      <c r="G108" s="69"/>
      <c r="H108" s="63">
        <v>51.614440926397933</v>
      </c>
      <c r="I108" s="63">
        <v>44.16422562671714</v>
      </c>
      <c r="J108" s="63">
        <v>95.778666553115073</v>
      </c>
      <c r="K108" s="63"/>
      <c r="L108" s="63">
        <v>56.672973652638881</v>
      </c>
      <c r="M108" s="63">
        <v>43.062028465889583</v>
      </c>
      <c r="N108" s="63">
        <v>99.735002118528456</v>
      </c>
      <c r="O108" s="63"/>
      <c r="P108" s="63">
        <f t="shared" si="93"/>
        <v>55.933524008780196</v>
      </c>
      <c r="Q108" s="63">
        <f t="shared" si="94"/>
        <v>42.574902424779317</v>
      </c>
      <c r="R108" s="63">
        <f t="shared" si="95"/>
        <v>98.508426433559521</v>
      </c>
      <c r="S108" s="70"/>
      <c r="T108" s="49">
        <f t="shared" si="96"/>
        <v>54.740312862605663</v>
      </c>
      <c r="U108" s="49">
        <f t="shared" si="96"/>
        <v>43.267052172462009</v>
      </c>
      <c r="V108" s="68">
        <f t="shared" si="96"/>
        <v>98.007365035067679</v>
      </c>
    </row>
    <row r="109" spans="1:22">
      <c r="A109" s="65"/>
      <c r="B109" s="66" t="s">
        <v>186</v>
      </c>
      <c r="C109" s="66" t="s">
        <v>187</v>
      </c>
      <c r="D109" s="67">
        <f>VLOOKUP($B109,'[1]CurBackup 1516'!$A$4:$E$298,3,FALSE)</f>
        <v>778574.3776905</v>
      </c>
      <c r="E109" s="67">
        <f>VLOOKUP($B109,'[1]CurBackup 1516'!$A$4:$E$298,5,FALSE)</f>
        <v>426040.91</v>
      </c>
      <c r="F109" s="67">
        <f>VLOOKUP($B109,'[1]COLLECTIONS 1516'!$A$9:$G$303,3,FALSE)</f>
        <v>331885.74</v>
      </c>
      <c r="G109" s="69"/>
      <c r="H109" s="63">
        <v>59.155967834043352</v>
      </c>
      <c r="I109" s="63">
        <v>46.205080449125958</v>
      </c>
      <c r="J109" s="63">
        <v>105.36104828316931</v>
      </c>
      <c r="K109" s="63"/>
      <c r="L109" s="63">
        <v>55.992519774475333</v>
      </c>
      <c r="M109" s="63">
        <v>42.419268544877418</v>
      </c>
      <c r="N109" s="63">
        <v>98.411788319352752</v>
      </c>
      <c r="O109" s="63"/>
      <c r="P109" s="63">
        <f t="shared" si="93"/>
        <v>54.720643551586321</v>
      </c>
      <c r="Q109" s="63">
        <f t="shared" si="94"/>
        <v>42.627364772069562</v>
      </c>
      <c r="R109" s="63">
        <f t="shared" si="95"/>
        <v>97.348008323655876</v>
      </c>
      <c r="S109" s="70"/>
      <c r="T109" s="49">
        <f t="shared" si="96"/>
        <v>56.623043720034993</v>
      </c>
      <c r="U109" s="49">
        <f t="shared" si="96"/>
        <v>43.750571255357649</v>
      </c>
      <c r="V109" s="68">
        <f t="shared" si="96"/>
        <v>100.37361497539264</v>
      </c>
    </row>
    <row r="110" spans="1:22">
      <c r="A110" s="65"/>
      <c r="B110" s="66" t="s">
        <v>188</v>
      </c>
      <c r="C110" s="66" t="s">
        <v>189</v>
      </c>
      <c r="D110" s="67">
        <f>VLOOKUP($B110,'[1]CurBackup 1516'!$A$4:$E$298,3,FALSE)</f>
        <v>78485.960900809994</v>
      </c>
      <c r="E110" s="67">
        <f>VLOOKUP($B110,'[1]CurBackup 1516'!$A$4:$E$298,5,FALSE)</f>
        <v>44545.189999999995</v>
      </c>
      <c r="F110" s="67">
        <f>VLOOKUP($B110,'[1]COLLECTIONS 1516'!$A$9:$G$303,3,FALSE)</f>
        <v>33877.99</v>
      </c>
      <c r="G110" s="69"/>
      <c r="H110" s="63">
        <v>55.402348390916892</v>
      </c>
      <c r="I110" s="63">
        <v>43.380754705257267</v>
      </c>
      <c r="J110" s="63">
        <v>98.783103096174159</v>
      </c>
      <c r="K110" s="63"/>
      <c r="L110" s="63">
        <v>56.515061793319695</v>
      </c>
      <c r="M110" s="63">
        <v>43.092067434068511</v>
      </c>
      <c r="N110" s="63">
        <v>99.607129227388214</v>
      </c>
      <c r="O110" s="63"/>
      <c r="P110" s="63">
        <f t="shared" si="93"/>
        <v>56.755615257480116</v>
      </c>
      <c r="Q110" s="63">
        <f t="shared" si="94"/>
        <v>43.164394767128819</v>
      </c>
      <c r="R110" s="63">
        <f t="shared" si="95"/>
        <v>99.920010024608928</v>
      </c>
      <c r="S110" s="70"/>
      <c r="T110" s="49">
        <f t="shared" si="96"/>
        <v>56.224341813905568</v>
      </c>
      <c r="U110" s="49">
        <f t="shared" si="96"/>
        <v>43.212405635484863</v>
      </c>
      <c r="V110" s="68">
        <f t="shared" si="96"/>
        <v>99.436747449390438</v>
      </c>
    </row>
    <row r="111" spans="1:22">
      <c r="A111" s="65"/>
      <c r="B111" s="66" t="s">
        <v>190</v>
      </c>
      <c r="C111" s="66" t="s">
        <v>191</v>
      </c>
      <c r="D111" s="67">
        <f>VLOOKUP($B111,'[1]CurBackup 1516'!$A$4:$E$298,3,FALSE)</f>
        <v>355739.39612351998</v>
      </c>
      <c r="E111" s="67">
        <f>VLOOKUP($B111,'[1]CurBackup 1516'!$A$4:$E$298,5,FALSE)</f>
        <v>201317.37</v>
      </c>
      <c r="F111" s="67">
        <f>VLOOKUP($B111,'[1]COLLECTIONS 1516'!$A$9:$G$303,3,FALSE)</f>
        <v>161844.51999999999</v>
      </c>
      <c r="G111" s="69"/>
      <c r="H111" s="63">
        <v>58.424084143558943</v>
      </c>
      <c r="I111" s="63">
        <v>43.448464108555669</v>
      </c>
      <c r="J111" s="63">
        <v>101.87254825211461</v>
      </c>
      <c r="K111" s="63"/>
      <c r="L111" s="63">
        <v>54.280192803624672</v>
      </c>
      <c r="M111" s="63">
        <v>43.304829340569299</v>
      </c>
      <c r="N111" s="63">
        <v>97.585022144193971</v>
      </c>
      <c r="O111" s="63"/>
      <c r="P111" s="63">
        <f t="shared" si="93"/>
        <v>56.591249716435257</v>
      </c>
      <c r="Q111" s="63">
        <f t="shared" si="94"/>
        <v>45.495247859420182</v>
      </c>
      <c r="R111" s="63">
        <f t="shared" si="95"/>
        <v>102.08649757585545</v>
      </c>
      <c r="S111" s="70"/>
      <c r="T111" s="49">
        <f t="shared" si="96"/>
        <v>56.431842221206296</v>
      </c>
      <c r="U111" s="49">
        <f t="shared" si="96"/>
        <v>44.082847102848383</v>
      </c>
      <c r="V111" s="68">
        <f t="shared" si="96"/>
        <v>100.51468932405469</v>
      </c>
    </row>
    <row r="112" spans="1:22">
      <c r="A112" s="65"/>
      <c r="B112" s="66" t="s">
        <v>192</v>
      </c>
      <c r="C112" s="66" t="s">
        <v>193</v>
      </c>
      <c r="D112" s="67">
        <f>VLOOKUP($B112,'[1]CurBackup 1516'!$A$4:$E$298,3,FALSE)</f>
        <v>1773079.1800122601</v>
      </c>
      <c r="E112" s="67">
        <f>VLOOKUP($B112,'[1]CurBackup 1516'!$A$4:$E$298,5,FALSE)</f>
        <v>1018260.8400000001</v>
      </c>
      <c r="F112" s="67">
        <f>VLOOKUP($B112,'[1]COLLECTIONS 1516'!$A$9:$G$303,3,FALSE)</f>
        <v>748586.93</v>
      </c>
      <c r="G112" s="69"/>
      <c r="H112" s="63">
        <v>58.118434664335354</v>
      </c>
      <c r="I112" s="63">
        <v>43.517626019417669</v>
      </c>
      <c r="J112" s="63">
        <v>101.63606068375302</v>
      </c>
      <c r="K112" s="63"/>
      <c r="L112" s="63">
        <v>57.301290872874269</v>
      </c>
      <c r="M112" s="63">
        <v>42.371872759747603</v>
      </c>
      <c r="N112" s="63">
        <v>99.673163632621879</v>
      </c>
      <c r="O112" s="63"/>
      <c r="P112" s="63">
        <f t="shared" si="93"/>
        <v>57.428954751640546</v>
      </c>
      <c r="Q112" s="63">
        <f t="shared" si="94"/>
        <v>42.219599577883706</v>
      </c>
      <c r="R112" s="63">
        <f t="shared" si="95"/>
        <v>99.648554329524245</v>
      </c>
      <c r="S112" s="70"/>
      <c r="T112" s="49">
        <f t="shared" si="96"/>
        <v>57.616226762950056</v>
      </c>
      <c r="U112" s="49">
        <f t="shared" si="96"/>
        <v>42.703032785683</v>
      </c>
      <c r="V112" s="68">
        <f t="shared" si="96"/>
        <v>100.31925954863304</v>
      </c>
    </row>
    <row r="113" spans="1:22">
      <c r="A113" s="65"/>
      <c r="B113" s="66" t="s">
        <v>194</v>
      </c>
      <c r="C113" s="66" t="s">
        <v>195</v>
      </c>
      <c r="D113" s="67">
        <f>VLOOKUP($B113,'[1]CurBackup 1516'!$A$4:$E$298,3,FALSE)</f>
        <v>340203.92986825999</v>
      </c>
      <c r="E113" s="67">
        <f>VLOOKUP($B113,'[1]CurBackup 1516'!$A$4:$E$298,5,FALSE)</f>
        <v>190565.28</v>
      </c>
      <c r="F113" s="67">
        <f>VLOOKUP($B113,'[1]COLLECTIONS 1516'!$A$9:$G$303,3,FALSE)</f>
        <v>145837.71</v>
      </c>
      <c r="G113" s="69"/>
      <c r="H113" s="63">
        <v>52.223028157252685</v>
      </c>
      <c r="I113" s="63">
        <v>43.722890365295079</v>
      </c>
      <c r="J113" s="63">
        <v>95.945918522547771</v>
      </c>
      <c r="K113" s="63"/>
      <c r="L113" s="63">
        <v>57.009078183189402</v>
      </c>
      <c r="M113" s="63">
        <v>47.426334755269096</v>
      </c>
      <c r="N113" s="63">
        <v>104.4354129384585</v>
      </c>
      <c r="O113" s="63"/>
      <c r="P113" s="63">
        <f t="shared" si="93"/>
        <v>56.015014310326805</v>
      </c>
      <c r="Q113" s="63">
        <f t="shared" si="94"/>
        <v>42.867732320574291</v>
      </c>
      <c r="R113" s="63">
        <f t="shared" si="95"/>
        <v>98.882746630901096</v>
      </c>
      <c r="S113" s="70"/>
      <c r="T113" s="49">
        <f t="shared" si="96"/>
        <v>55.0823735502563</v>
      </c>
      <c r="U113" s="49">
        <f t="shared" si="96"/>
        <v>44.672319147046153</v>
      </c>
      <c r="V113" s="68">
        <f t="shared" si="96"/>
        <v>99.754692697302445</v>
      </c>
    </row>
    <row r="114" spans="1:22">
      <c r="A114" s="65"/>
      <c r="B114" s="66"/>
      <c r="C114" s="53" t="s">
        <v>30</v>
      </c>
      <c r="D114" s="54">
        <f>SUM(D101:D113)</f>
        <v>19450309.370477051</v>
      </c>
      <c r="E114" s="54">
        <f>SUM(E101:E113)</f>
        <v>10998977.929999996</v>
      </c>
      <c r="F114" s="54">
        <f>SUM(F101:F113)</f>
        <v>8301953.9299999997</v>
      </c>
      <c r="G114" s="69"/>
      <c r="H114" s="57">
        <v>59.75500849040808</v>
      </c>
      <c r="I114" s="57">
        <v>43.531536781418254</v>
      </c>
      <c r="J114" s="57">
        <v>103.28654527182633</v>
      </c>
      <c r="K114" s="57"/>
      <c r="L114" s="58">
        <v>56.658943123880924</v>
      </c>
      <c r="M114" s="59">
        <v>43.051616193483426</v>
      </c>
      <c r="N114" s="75">
        <v>99.710559317364357</v>
      </c>
      <c r="O114" s="57"/>
      <c r="P114" s="57">
        <f t="shared" ref="P114" si="97">IF(E114&gt;0,E114/D114*100,0)</f>
        <v>56.549115597590252</v>
      </c>
      <c r="Q114" s="57">
        <f t="shared" ref="Q114" si="98">IF(F114&gt;0,F114/D114*100,0)</f>
        <v>42.682888852149816</v>
      </c>
      <c r="R114" s="57">
        <f t="shared" si="95"/>
        <v>99.23200444974006</v>
      </c>
      <c r="S114" s="70"/>
      <c r="T114" s="72">
        <f t="shared" ref="T114:U114" si="99">AVERAGE(H114,L114,P114)</f>
        <v>57.654355737293088</v>
      </c>
      <c r="U114" s="72">
        <f t="shared" si="99"/>
        <v>43.08868060901716</v>
      </c>
      <c r="V114" s="73">
        <f t="shared" ref="V114" si="100">U114+T114</f>
        <v>100.74303634631025</v>
      </c>
    </row>
    <row r="115" spans="1:22">
      <c r="A115" s="65" t="s">
        <v>196</v>
      </c>
      <c r="B115" s="71"/>
      <c r="C115" s="71"/>
      <c r="D115" s="54"/>
      <c r="E115" s="55"/>
      <c r="F115" s="55"/>
      <c r="G115" s="69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70"/>
      <c r="T115" s="72"/>
      <c r="U115" s="72"/>
      <c r="V115" s="73"/>
    </row>
    <row r="116" spans="1:22">
      <c r="A116" s="65"/>
      <c r="B116" s="66" t="s">
        <v>197</v>
      </c>
      <c r="C116" s="66" t="s">
        <v>198</v>
      </c>
      <c r="D116" s="67">
        <f>VLOOKUP($B116,'[1]CurBackup 1516'!$A$4:$E$298,3,FALSE)</f>
        <v>7656075.2758898204</v>
      </c>
      <c r="E116" s="67">
        <f>VLOOKUP($B116,'[1]CurBackup 1516'!$A$4:$E$298,5,FALSE)</f>
        <v>4349603.7300000004</v>
      </c>
      <c r="F116" s="67">
        <f>VLOOKUP($B116,'[1]COLLECTIONS 1516'!$A$9:$G$303,3,FALSE)</f>
        <v>3410017.98</v>
      </c>
      <c r="G116" s="69"/>
      <c r="H116" s="63">
        <v>55.366187681973479</v>
      </c>
      <c r="I116" s="63">
        <v>45.112202035067547</v>
      </c>
      <c r="J116" s="63">
        <v>100.47838971704103</v>
      </c>
      <c r="K116" s="63"/>
      <c r="L116" s="63">
        <v>55.29000410213942</v>
      </c>
      <c r="M116" s="63">
        <v>44.768165765314336</v>
      </c>
      <c r="N116" s="63">
        <v>100.05816986745376</v>
      </c>
      <c r="O116" s="63"/>
      <c r="P116" s="63">
        <f t="shared" ref="P116:P118" si="101">IFERROR(IF(E116&gt;0,E116/D116*100,0),0)</f>
        <v>56.8124472821941</v>
      </c>
      <c r="Q116" s="63">
        <f t="shared" ref="Q116:Q118" si="102">IFERROR(IF(F116&gt;0,F116/D116*100,0),0)</f>
        <v>44.540026803794376</v>
      </c>
      <c r="R116" s="63">
        <f t="shared" ref="R116:R119" si="103">P116+Q116</f>
        <v>101.35247408598848</v>
      </c>
      <c r="S116" s="70"/>
      <c r="T116" s="49">
        <f t="shared" ref="T116:V118" si="104">IF(AND(H116&gt;0,L116&gt;0,P116&gt;0),AVERAGE(H116,L116,P116),AVERAGE(L116,P116))</f>
        <v>55.822879688769</v>
      </c>
      <c r="U116" s="49">
        <f t="shared" si="104"/>
        <v>44.806798201392091</v>
      </c>
      <c r="V116" s="68">
        <f t="shared" si="104"/>
        <v>100.62967789016109</v>
      </c>
    </row>
    <row r="117" spans="1:22">
      <c r="A117" s="65"/>
      <c r="B117" s="66" t="s">
        <v>199</v>
      </c>
      <c r="C117" s="66" t="s">
        <v>200</v>
      </c>
      <c r="D117" s="67">
        <f>VLOOKUP($B117,'[1]CurBackup 1516'!$A$4:$E$298,3,FALSE)</f>
        <v>2239714.8751942399</v>
      </c>
      <c r="E117" s="67">
        <f>VLOOKUP($B117,'[1]CurBackup 1516'!$A$4:$E$298,5,FALSE)</f>
        <v>1287246.3000000003</v>
      </c>
      <c r="F117" s="67">
        <f>VLOOKUP($B117,'[1]COLLECTIONS 1516'!$A$9:$G$303,3,FALSE)</f>
        <v>965340.5</v>
      </c>
      <c r="G117" s="69"/>
      <c r="H117" s="63">
        <v>57.939093360927686</v>
      </c>
      <c r="I117" s="63">
        <v>43.580505718772798</v>
      </c>
      <c r="J117" s="63">
        <v>101.51959907970048</v>
      </c>
      <c r="K117" s="63"/>
      <c r="L117" s="63">
        <v>57.842321777445328</v>
      </c>
      <c r="M117" s="63">
        <v>44.140987977997362</v>
      </c>
      <c r="N117" s="63">
        <v>101.98330975544269</v>
      </c>
      <c r="O117" s="63"/>
      <c r="P117" s="63">
        <f t="shared" si="101"/>
        <v>57.473668378809307</v>
      </c>
      <c r="Q117" s="63">
        <f t="shared" si="102"/>
        <v>43.101044275391551</v>
      </c>
      <c r="R117" s="63">
        <f t="shared" si="103"/>
        <v>100.57471265420085</v>
      </c>
      <c r="S117" s="70"/>
      <c r="T117" s="49">
        <f t="shared" si="104"/>
        <v>57.751694505727436</v>
      </c>
      <c r="U117" s="49">
        <f t="shared" si="104"/>
        <v>43.60751265738724</v>
      </c>
      <c r="V117" s="68">
        <f t="shared" si="104"/>
        <v>101.35920716311466</v>
      </c>
    </row>
    <row r="118" spans="1:22">
      <c r="A118" s="65"/>
      <c r="B118" s="66" t="s">
        <v>201</v>
      </c>
      <c r="C118" s="66" t="s">
        <v>202</v>
      </c>
      <c r="D118" s="67">
        <f>VLOOKUP($B118,'[1]CurBackup 1516'!$A$4:$E$298,3,FALSE)</f>
        <v>3896128.66499318</v>
      </c>
      <c r="E118" s="67">
        <f>VLOOKUP($B118,'[1]CurBackup 1516'!$A$4:$E$298,5,FALSE)</f>
        <v>2246588.87</v>
      </c>
      <c r="F118" s="67">
        <f>VLOOKUP($B118,'[1]COLLECTIONS 1516'!$A$9:$G$303,3,FALSE)</f>
        <v>1665942.16</v>
      </c>
      <c r="G118" s="69"/>
      <c r="H118" s="63">
        <v>55.887103979280681</v>
      </c>
      <c r="I118" s="63">
        <v>44.01538275856975</v>
      </c>
      <c r="J118" s="63">
        <v>99.902486737850438</v>
      </c>
      <c r="K118" s="63"/>
      <c r="L118" s="63">
        <v>57.479114886147322</v>
      </c>
      <c r="M118" s="63">
        <v>43.789692900597032</v>
      </c>
      <c r="N118" s="63">
        <v>101.26880778674436</v>
      </c>
      <c r="O118" s="63"/>
      <c r="P118" s="63">
        <f t="shared" si="101"/>
        <v>57.662081085403081</v>
      </c>
      <c r="Q118" s="63">
        <f t="shared" si="102"/>
        <v>42.758910273383286</v>
      </c>
      <c r="R118" s="63">
        <f t="shared" si="103"/>
        <v>100.42099135878637</v>
      </c>
      <c r="S118" s="70"/>
      <c r="T118" s="49">
        <f t="shared" si="104"/>
        <v>57.009433316943699</v>
      </c>
      <c r="U118" s="49">
        <f t="shared" si="104"/>
        <v>43.521328644183363</v>
      </c>
      <c r="V118" s="68">
        <f t="shared" si="104"/>
        <v>100.53076196112706</v>
      </c>
    </row>
    <row r="119" spans="1:22">
      <c r="A119" s="65"/>
      <c r="B119" s="71"/>
      <c r="C119" s="53" t="s">
        <v>30</v>
      </c>
      <c r="D119" s="54">
        <f>SUM(D116:D118)</f>
        <v>13791918.81607724</v>
      </c>
      <c r="E119" s="54">
        <f>SUM(E116:E118)</f>
        <v>7883438.9000000013</v>
      </c>
      <c r="F119" s="54">
        <f>SUM(F116:F118)</f>
        <v>6041300.6400000006</v>
      </c>
      <c r="G119" s="56"/>
      <c r="H119" s="57">
        <v>55.944570297283946</v>
      </c>
      <c r="I119" s="57">
        <v>44.545087046019518</v>
      </c>
      <c r="J119" s="57">
        <v>100.48965734330346</v>
      </c>
      <c r="K119" s="57"/>
      <c r="L119" s="58">
        <v>56.330989175039669</v>
      </c>
      <c r="M119" s="59">
        <v>44.386942551938695</v>
      </c>
      <c r="N119" s="75">
        <v>100.71793172697836</v>
      </c>
      <c r="O119" s="57"/>
      <c r="P119" s="57">
        <f>IF(E119&gt;0,E119/D119*100,0)</f>
        <v>57.159841245659571</v>
      </c>
      <c r="Q119" s="57">
        <f>IF(F119&gt;0,F119/D119*100,0)</f>
        <v>43.803191713669719</v>
      </c>
      <c r="R119" s="57">
        <f t="shared" si="103"/>
        <v>100.9630329593293</v>
      </c>
      <c r="S119" s="60"/>
      <c r="T119" s="72">
        <f t="shared" ref="T119:U119" si="105">AVERAGE(H119,L119,P119)</f>
        <v>56.478466905994395</v>
      </c>
      <c r="U119" s="72">
        <f t="shared" si="105"/>
        <v>44.245073770542639</v>
      </c>
      <c r="V119" s="73">
        <f t="shared" ref="V119" si="106">U119+T119</f>
        <v>100.72354067653703</v>
      </c>
    </row>
    <row r="120" spans="1:22">
      <c r="A120" s="65" t="s">
        <v>203</v>
      </c>
      <c r="B120" s="66"/>
      <c r="C120" s="66"/>
      <c r="D120" s="67"/>
      <c r="E120" s="48"/>
      <c r="F120" s="48"/>
      <c r="G120" s="69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70"/>
      <c r="T120" s="49"/>
      <c r="U120" s="49"/>
      <c r="V120" s="68"/>
    </row>
    <row r="121" spans="1:22">
      <c r="A121" s="65"/>
      <c r="B121" s="66" t="s">
        <v>204</v>
      </c>
      <c r="C121" s="66" t="s">
        <v>205</v>
      </c>
      <c r="D121" s="67">
        <f>VLOOKUP($B121,'[1]CurBackup 1516'!$A$4:$E$298,3,FALSE)</f>
        <v>19180.517094560004</v>
      </c>
      <c r="E121" s="67">
        <f>VLOOKUP($B121,'[1]CurBackup 1516'!$A$4:$E$298,5,FALSE)</f>
        <v>12916.880000000001</v>
      </c>
      <c r="F121" s="67">
        <f>VLOOKUP($B121,'[1]COLLECTIONS 1516'!$A$9:$G$303,3,FALSE)</f>
        <v>6441.65</v>
      </c>
      <c r="G121" s="69"/>
      <c r="H121" s="63">
        <v>66.59233822843801</v>
      </c>
      <c r="I121" s="63">
        <v>26.904117131236205</v>
      </c>
      <c r="J121" s="63">
        <v>93.496455359674215</v>
      </c>
      <c r="K121" s="63"/>
      <c r="L121" s="63">
        <v>123.57971086072874</v>
      </c>
      <c r="M121" s="63">
        <v>30.567071849460103</v>
      </c>
      <c r="N121" s="63">
        <v>154.14678271018883</v>
      </c>
      <c r="O121" s="63"/>
      <c r="P121" s="63">
        <f t="shared" ref="P121:P125" si="107">IFERROR(IF(E121&gt;0,E121/D121*100,0),0)</f>
        <v>67.343752706560238</v>
      </c>
      <c r="Q121" s="63">
        <f t="shared" ref="Q121:Q125" si="108">IFERROR(IF(F121&gt;0,F121/D121*100,0),0)</f>
        <v>33.584339610046207</v>
      </c>
      <c r="R121" s="63">
        <f t="shared" ref="R121:R126" si="109">P121+Q121</f>
        <v>100.92809231660644</v>
      </c>
      <c r="S121" s="70"/>
      <c r="T121" s="49">
        <f t="shared" ref="T121:V125" si="110">IF(AND(H121&gt;0,L121&gt;0,P121&gt;0),AVERAGE(H121,L121,P121),AVERAGE(L121,P121))</f>
        <v>85.838600598575667</v>
      </c>
      <c r="U121" s="49">
        <f t="shared" si="110"/>
        <v>30.351842863580838</v>
      </c>
      <c r="V121" s="68">
        <f t="shared" si="110"/>
        <v>116.19044346215651</v>
      </c>
    </row>
    <row r="122" spans="1:22">
      <c r="A122" s="65"/>
      <c r="B122" s="66" t="s">
        <v>206</v>
      </c>
      <c r="C122" s="66" t="s">
        <v>207</v>
      </c>
      <c r="D122" s="67">
        <f>VLOOKUP($B122,'[1]CurBackup 1516'!$A$4:$E$298,3,FALSE)</f>
        <v>295529.15962627</v>
      </c>
      <c r="E122" s="67">
        <f>VLOOKUP($B122,'[1]CurBackup 1516'!$A$4:$E$298,5,FALSE)</f>
        <v>177531.11</v>
      </c>
      <c r="F122" s="67">
        <f>VLOOKUP($B122,'[1]COLLECTIONS 1516'!$A$9:$G$303,3,FALSE)</f>
        <v>115803.27</v>
      </c>
      <c r="G122" s="69"/>
      <c r="H122" s="63">
        <v>60.564863465082894</v>
      </c>
      <c r="I122" s="63">
        <v>39.764839348822932</v>
      </c>
      <c r="J122" s="63">
        <v>100.32970281390583</v>
      </c>
      <c r="K122" s="63"/>
      <c r="L122" s="63">
        <v>60.076537743042621</v>
      </c>
      <c r="M122" s="63">
        <v>41.745599775934558</v>
      </c>
      <c r="N122" s="63">
        <v>101.82213751897717</v>
      </c>
      <c r="O122" s="63"/>
      <c r="P122" s="63">
        <f t="shared" si="107"/>
        <v>60.072281944870731</v>
      </c>
      <c r="Q122" s="63">
        <f t="shared" si="108"/>
        <v>39.185057118034081</v>
      </c>
      <c r="R122" s="63">
        <f t="shared" si="109"/>
        <v>99.257339062904805</v>
      </c>
      <c r="S122" s="70"/>
      <c r="T122" s="49">
        <f t="shared" si="110"/>
        <v>60.237894384332087</v>
      </c>
      <c r="U122" s="49">
        <f t="shared" si="110"/>
        <v>40.231832080930523</v>
      </c>
      <c r="V122" s="68">
        <f t="shared" si="110"/>
        <v>100.46972646526261</v>
      </c>
    </row>
    <row r="123" spans="1:22">
      <c r="A123" s="65"/>
      <c r="B123" s="66" t="s">
        <v>208</v>
      </c>
      <c r="C123" s="66" t="s">
        <v>209</v>
      </c>
      <c r="D123" s="67">
        <f>VLOOKUP($B123,'[1]CurBackup 1516'!$A$4:$E$298,3,FALSE)</f>
        <v>525386.24400614004</v>
      </c>
      <c r="E123" s="67">
        <f>VLOOKUP($B123,'[1]CurBackup 1516'!$A$4:$E$298,5,FALSE)</f>
        <v>318105.22000000003</v>
      </c>
      <c r="F123" s="67">
        <f>VLOOKUP($B123,'[1]COLLECTIONS 1516'!$A$9:$G$303,3,FALSE)</f>
        <v>207297.28</v>
      </c>
      <c r="G123" s="69"/>
      <c r="H123" s="63">
        <v>61.344793773794173</v>
      </c>
      <c r="I123" s="63">
        <v>40.803190911034157</v>
      </c>
      <c r="J123" s="63">
        <v>102.14798468482833</v>
      </c>
      <c r="K123" s="63"/>
      <c r="L123" s="63">
        <v>59.937173103201481</v>
      </c>
      <c r="M123" s="63">
        <v>39.974510462424554</v>
      </c>
      <c r="N123" s="63">
        <v>99.911683565626035</v>
      </c>
      <c r="O123" s="63"/>
      <c r="P123" s="63">
        <f t="shared" si="107"/>
        <v>60.546925929085127</v>
      </c>
      <c r="Q123" s="63">
        <f t="shared" si="108"/>
        <v>39.456168174356954</v>
      </c>
      <c r="R123" s="63">
        <f t="shared" si="109"/>
        <v>100.00309410344208</v>
      </c>
      <c r="S123" s="70"/>
      <c r="T123" s="49">
        <f t="shared" si="110"/>
        <v>60.609630935360258</v>
      </c>
      <c r="U123" s="49">
        <f t="shared" si="110"/>
        <v>40.077956515938553</v>
      </c>
      <c r="V123" s="68">
        <f t="shared" si="110"/>
        <v>100.68758745129882</v>
      </c>
    </row>
    <row r="124" spans="1:22">
      <c r="A124" s="65"/>
      <c r="B124" s="66" t="s">
        <v>210</v>
      </c>
      <c r="C124" s="66" t="s">
        <v>211</v>
      </c>
      <c r="D124" s="67">
        <f>VLOOKUP($B124,'[1]CurBackup 1516'!$A$4:$E$298,3,FALSE)</f>
        <v>2998559.6189334202</v>
      </c>
      <c r="E124" s="67">
        <f>VLOOKUP($B124,'[1]CurBackup 1516'!$A$4:$E$298,5,FALSE)</f>
        <v>1711312.7</v>
      </c>
      <c r="F124" s="67">
        <f>VLOOKUP($B124,'[1]COLLECTIONS 1516'!$A$9:$G$303,3,FALSE)</f>
        <v>1298437.6499999999</v>
      </c>
      <c r="G124" s="69"/>
      <c r="H124" s="63">
        <v>58.052171102160763</v>
      </c>
      <c r="I124" s="63">
        <v>43.479578888659113</v>
      </c>
      <c r="J124" s="63">
        <v>101.53174999081988</v>
      </c>
      <c r="K124" s="63"/>
      <c r="L124" s="63">
        <v>56.6698332545472</v>
      </c>
      <c r="M124" s="63">
        <v>42.668974154933089</v>
      </c>
      <c r="N124" s="63">
        <v>99.338807409480296</v>
      </c>
      <c r="O124" s="63"/>
      <c r="P124" s="63">
        <f t="shared" si="107"/>
        <v>57.07115807184482</v>
      </c>
      <c r="Q124" s="63">
        <f t="shared" si="108"/>
        <v>43.302045482152216</v>
      </c>
      <c r="R124" s="63">
        <f t="shared" si="109"/>
        <v>100.37320355399703</v>
      </c>
      <c r="S124" s="70"/>
      <c r="T124" s="49">
        <f t="shared" si="110"/>
        <v>57.264387476184261</v>
      </c>
      <c r="U124" s="49">
        <f t="shared" si="110"/>
        <v>43.150199508581473</v>
      </c>
      <c r="V124" s="68">
        <f t="shared" si="110"/>
        <v>100.41458698476573</v>
      </c>
    </row>
    <row r="125" spans="1:22">
      <c r="A125" s="65"/>
      <c r="B125" s="66" t="s">
        <v>212</v>
      </c>
      <c r="C125" s="66" t="s">
        <v>213</v>
      </c>
      <c r="D125" s="67">
        <f>VLOOKUP($B125,'[1]CurBackup 1516'!$A$4:$E$298,3,FALSE)</f>
        <v>3445557.1973990402</v>
      </c>
      <c r="E125" s="67">
        <f>VLOOKUP($B125,'[1]CurBackup 1516'!$A$4:$E$298,5,FALSE)</f>
        <v>1979201.06</v>
      </c>
      <c r="F125" s="67">
        <f>VLOOKUP($B125,'[1]COLLECTIONS 1516'!$A$9:$G$303,3,FALSE)</f>
        <v>1479945.85</v>
      </c>
      <c r="G125" s="69"/>
      <c r="H125" s="63">
        <v>58.408848720374593</v>
      </c>
      <c r="I125" s="63">
        <v>43.639190572242221</v>
      </c>
      <c r="J125" s="63">
        <v>102.04803929261681</v>
      </c>
      <c r="K125" s="63"/>
      <c r="L125" s="63">
        <v>57.169967430177891</v>
      </c>
      <c r="M125" s="63">
        <v>43.520417496981921</v>
      </c>
      <c r="N125" s="63">
        <v>100.69038492715981</v>
      </c>
      <c r="O125" s="63"/>
      <c r="P125" s="63">
        <f t="shared" si="107"/>
        <v>57.442118839125541</v>
      </c>
      <c r="Q125" s="63">
        <f t="shared" si="108"/>
        <v>42.952293786246585</v>
      </c>
      <c r="R125" s="63">
        <f t="shared" si="109"/>
        <v>100.39441262537213</v>
      </c>
      <c r="S125" s="70"/>
      <c r="T125" s="49">
        <f t="shared" si="110"/>
        <v>57.673644996559347</v>
      </c>
      <c r="U125" s="49">
        <f t="shared" si="110"/>
        <v>43.370633951823571</v>
      </c>
      <c r="V125" s="68">
        <f t="shared" si="110"/>
        <v>101.04427894838291</v>
      </c>
    </row>
    <row r="126" spans="1:22">
      <c r="A126" s="65"/>
      <c r="B126" s="71"/>
      <c r="C126" s="53" t="s">
        <v>30</v>
      </c>
      <c r="D126" s="54">
        <f>SUM(D121:D125)</f>
        <v>7284212.7370594312</v>
      </c>
      <c r="E126" s="54">
        <f>SUM(E121:E125)</f>
        <v>4199066.9700000007</v>
      </c>
      <c r="F126" s="54">
        <f>SUM(F121:F125)</f>
        <v>3107925.7</v>
      </c>
      <c r="G126" s="56"/>
      <c r="H126" s="57">
        <v>58.609696834389815</v>
      </c>
      <c r="I126" s="57">
        <v>43.153143568834977</v>
      </c>
      <c r="J126" s="57">
        <v>101.7628404032248</v>
      </c>
      <c r="K126" s="57"/>
      <c r="L126" s="58">
        <v>57.427810202719328</v>
      </c>
      <c r="M126" s="59">
        <v>42.820026868576548</v>
      </c>
      <c r="N126" s="75">
        <v>100.24783707129588</v>
      </c>
      <c r="O126" s="57"/>
      <c r="P126" s="57">
        <f t="shared" ref="P126" si="111">IF(E126&gt;0,E126/D126*100,0)</f>
        <v>57.6461331042224</v>
      </c>
      <c r="Q126" s="57">
        <f t="shared" ref="Q126" si="112">IF(F126&gt;0,F126/D126*100,0)</f>
        <v>42.666597094123873</v>
      </c>
      <c r="R126" s="57">
        <f t="shared" si="109"/>
        <v>100.31273019834627</v>
      </c>
      <c r="S126" s="60"/>
      <c r="T126" s="72">
        <f t="shared" ref="T126:U126" si="113">AVERAGE(H126,L126,P126)</f>
        <v>57.894546713777181</v>
      </c>
      <c r="U126" s="72">
        <f t="shared" si="113"/>
        <v>42.879922510511797</v>
      </c>
      <c r="V126" s="73">
        <f t="shared" ref="V126" si="114">U126+T126</f>
        <v>100.77446922428898</v>
      </c>
    </row>
    <row r="127" spans="1:22">
      <c r="A127" s="65" t="s">
        <v>214</v>
      </c>
      <c r="B127" s="66"/>
      <c r="C127" s="66"/>
      <c r="D127" s="67"/>
      <c r="E127" s="48"/>
      <c r="F127" s="48"/>
      <c r="G127" s="69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70"/>
      <c r="T127" s="49"/>
      <c r="U127" s="49"/>
      <c r="V127" s="68"/>
    </row>
    <row r="128" spans="1:22">
      <c r="A128" s="65"/>
      <c r="B128" s="66" t="s">
        <v>215</v>
      </c>
      <c r="C128" s="66" t="s">
        <v>216</v>
      </c>
      <c r="D128" s="67">
        <f>VLOOKUP($B128,'[1]CurBackup 1516'!$A$4:$E$298,3,FALSE)</f>
        <v>196356644.77993152</v>
      </c>
      <c r="E128" s="67">
        <f>VLOOKUP($B128,'[1]CurBackup 1516'!$A$4:$E$298,5,FALSE)</f>
        <v>105291488</v>
      </c>
      <c r="F128" s="67">
        <f>VLOOKUP($B128,'[1]COLLECTIONS 1516'!$A$9:$G$303,3,FALSE)</f>
        <v>89905392.909999996</v>
      </c>
      <c r="G128" s="69"/>
      <c r="H128" s="63">
        <v>55.084916495958979</v>
      </c>
      <c r="I128" s="63">
        <v>46.331053263170446</v>
      </c>
      <c r="J128" s="63">
        <v>101.41596975912942</v>
      </c>
      <c r="K128" s="63"/>
      <c r="L128" s="63">
        <v>53.369814697692433</v>
      </c>
      <c r="M128" s="63">
        <v>46.115792811996997</v>
      </c>
      <c r="N128" s="63">
        <v>99.48560750968943</v>
      </c>
      <c r="O128" s="63"/>
      <c r="P128" s="63">
        <f t="shared" ref="P128:P146" si="115">IFERROR(IF(E128&gt;0,E128/D128*100,0),0)</f>
        <v>53.622574432358213</v>
      </c>
      <c r="Q128" s="63">
        <f t="shared" ref="Q128:Q146" si="116">IFERROR(IF(F128&gt;0,F128/D128*100,0),0)</f>
        <v>45.786784048363771</v>
      </c>
      <c r="R128" s="63">
        <f t="shared" ref="R128:R147" si="117">P128+Q128</f>
        <v>99.409358480721977</v>
      </c>
      <c r="S128" s="70"/>
      <c r="T128" s="49">
        <f t="shared" ref="T128:V146" si="118">IF(AND(H128&gt;0,L128&gt;0,P128&gt;0),AVERAGE(H128,L128,P128),AVERAGE(L128,P128))</f>
        <v>54.025768542003213</v>
      </c>
      <c r="U128" s="49">
        <f t="shared" si="118"/>
        <v>46.077876707843735</v>
      </c>
      <c r="V128" s="68">
        <f t="shared" si="118"/>
        <v>100.10364524984693</v>
      </c>
    </row>
    <row r="129" spans="1:22">
      <c r="A129" s="65"/>
      <c r="B129" s="66" t="s">
        <v>217</v>
      </c>
      <c r="C129" s="66" t="s">
        <v>218</v>
      </c>
      <c r="D129" s="67">
        <f>VLOOKUP($B129,'[1]CurBackup 1516'!$A$4:$E$298,3,FALSE)</f>
        <v>52999895.661287203</v>
      </c>
      <c r="E129" s="67">
        <f>VLOOKUP($B129,'[1]CurBackup 1516'!$A$4:$E$298,5,FALSE)</f>
        <v>28334942.880000003</v>
      </c>
      <c r="F129" s="67">
        <f>VLOOKUP($B129,'[1]COLLECTIONS 1516'!$A$9:$G$303,3,FALSE)</f>
        <v>24449161.300000001</v>
      </c>
      <c r="G129" s="69"/>
      <c r="H129" s="63">
        <v>52.815988140895577</v>
      </c>
      <c r="I129" s="63">
        <v>47.144922735011804</v>
      </c>
      <c r="J129" s="63">
        <v>99.960910875907388</v>
      </c>
      <c r="K129" s="63"/>
      <c r="L129" s="63">
        <v>53.227292947771275</v>
      </c>
      <c r="M129" s="63">
        <v>46.277902571639977</v>
      </c>
      <c r="N129" s="63">
        <v>99.505195519411245</v>
      </c>
      <c r="O129" s="63"/>
      <c r="P129" s="63">
        <f t="shared" si="115"/>
        <v>53.462261626104933</v>
      </c>
      <c r="Q129" s="63">
        <f t="shared" si="116"/>
        <v>46.130583834070528</v>
      </c>
      <c r="R129" s="63">
        <f t="shared" si="117"/>
        <v>99.592845460175454</v>
      </c>
      <c r="S129" s="70"/>
      <c r="T129" s="49">
        <f t="shared" si="118"/>
        <v>53.168514238257252</v>
      </c>
      <c r="U129" s="49">
        <f t="shared" si="118"/>
        <v>46.517803046907439</v>
      </c>
      <c r="V129" s="68">
        <f t="shared" si="118"/>
        <v>99.686317285164705</v>
      </c>
    </row>
    <row r="130" spans="1:22">
      <c r="A130" s="65"/>
      <c r="B130" s="66" t="s">
        <v>219</v>
      </c>
      <c r="C130" s="66" t="s">
        <v>220</v>
      </c>
      <c r="D130" s="67">
        <f>VLOOKUP($B130,'[1]CurBackup 1516'!$A$4:$E$298,3,FALSE)</f>
        <v>10133298.37019778</v>
      </c>
      <c r="E130" s="67">
        <f>VLOOKUP($B130,'[1]CurBackup 1516'!$A$4:$E$298,5,FALSE)</f>
        <v>5514738.0600000005</v>
      </c>
      <c r="F130" s="67">
        <f>VLOOKUP($B130,'[1]COLLECTIONS 1516'!$A$9:$G$303,3,FALSE)</f>
        <v>4652539.37</v>
      </c>
      <c r="G130" s="69"/>
      <c r="H130" s="63">
        <v>55.787865645331657</v>
      </c>
      <c r="I130" s="63">
        <v>46.677968056648346</v>
      </c>
      <c r="J130" s="63">
        <v>102.46583370198</v>
      </c>
      <c r="K130" s="63"/>
      <c r="L130" s="63">
        <v>53.747529513054502</v>
      </c>
      <c r="M130" s="63">
        <v>46.253504951319954</v>
      </c>
      <c r="N130" s="63">
        <v>100.00103446437446</v>
      </c>
      <c r="O130" s="63"/>
      <c r="P130" s="63">
        <f t="shared" si="115"/>
        <v>54.421944943602455</v>
      </c>
      <c r="Q130" s="63">
        <f t="shared" si="116"/>
        <v>45.913375882459015</v>
      </c>
      <c r="R130" s="63">
        <f t="shared" si="117"/>
        <v>100.33532082606146</v>
      </c>
      <c r="S130" s="70"/>
      <c r="T130" s="49">
        <f t="shared" si="118"/>
        <v>54.652446700662871</v>
      </c>
      <c r="U130" s="49">
        <f t="shared" si="118"/>
        <v>46.281616296809098</v>
      </c>
      <c r="V130" s="68">
        <f t="shared" si="118"/>
        <v>100.93406299747198</v>
      </c>
    </row>
    <row r="131" spans="1:22">
      <c r="A131" s="65"/>
      <c r="B131" s="66" t="s">
        <v>221</v>
      </c>
      <c r="C131" s="66" t="s">
        <v>222</v>
      </c>
      <c r="D131" s="67">
        <f>VLOOKUP($B131,'[1]CurBackup 1516'!$A$4:$E$298,3,FALSE)</f>
        <v>14339939</v>
      </c>
      <c r="E131" s="67">
        <f>VLOOKUP($B131,'[1]CurBackup 1516'!$A$4:$E$298,5,FALSE)</f>
        <v>7814889.8000000007</v>
      </c>
      <c r="F131" s="67">
        <f>VLOOKUP($B131,'[1]COLLECTIONS 1516'!$A$9:$G$303,3,FALSE)</f>
        <v>6436333.3300000001</v>
      </c>
      <c r="G131" s="69"/>
      <c r="H131" s="63">
        <v>56.464852989302258</v>
      </c>
      <c r="I131" s="63">
        <v>45.802945489187088</v>
      </c>
      <c r="J131" s="63">
        <v>102.26779847848934</v>
      </c>
      <c r="K131" s="63"/>
      <c r="L131" s="63">
        <v>54.095328371500671</v>
      </c>
      <c r="M131" s="63">
        <v>45.47157662463971</v>
      </c>
      <c r="N131" s="63">
        <v>99.56690499614038</v>
      </c>
      <c r="O131" s="63"/>
      <c r="P131" s="63">
        <f t="shared" si="115"/>
        <v>54.497371292862553</v>
      </c>
      <c r="Q131" s="63">
        <f t="shared" si="116"/>
        <v>44.883965894136651</v>
      </c>
      <c r="R131" s="63">
        <f t="shared" si="117"/>
        <v>99.381337186999204</v>
      </c>
      <c r="S131" s="70"/>
      <c r="T131" s="49">
        <f t="shared" si="118"/>
        <v>55.019184217888494</v>
      </c>
      <c r="U131" s="49">
        <f t="shared" si="118"/>
        <v>45.386162669321152</v>
      </c>
      <c r="V131" s="68">
        <f t="shared" si="118"/>
        <v>100.40534688720965</v>
      </c>
    </row>
    <row r="132" spans="1:22">
      <c r="A132" s="65"/>
      <c r="B132" s="66" t="s">
        <v>223</v>
      </c>
      <c r="C132" s="66" t="s">
        <v>224</v>
      </c>
      <c r="D132" s="67">
        <f>VLOOKUP($B132,'[1]CurBackup 1516'!$A$4:$E$298,3,FALSE)</f>
        <v>52595670.078425482</v>
      </c>
      <c r="E132" s="67">
        <f>VLOOKUP($B132,'[1]CurBackup 1516'!$A$4:$E$298,5,FALSE)</f>
        <v>28159588.249999996</v>
      </c>
      <c r="F132" s="67">
        <f>VLOOKUP($B132,'[1]COLLECTIONS 1516'!$A$9:$G$303,3,FALSE)</f>
        <v>24194013.120000001</v>
      </c>
      <c r="G132" s="69"/>
      <c r="H132" s="63">
        <v>55.122129924359378</v>
      </c>
      <c r="I132" s="63">
        <v>46.238586052912886</v>
      </c>
      <c r="J132" s="63">
        <v>101.36071597727226</v>
      </c>
      <c r="K132" s="63"/>
      <c r="L132" s="63">
        <v>53.675173241331919</v>
      </c>
      <c r="M132" s="63">
        <v>46.008844679190332</v>
      </c>
      <c r="N132" s="63">
        <v>99.684017920522251</v>
      </c>
      <c r="O132" s="63"/>
      <c r="P132" s="63">
        <f t="shared" si="115"/>
        <v>53.539746157832369</v>
      </c>
      <c r="Q132" s="63">
        <f t="shared" si="116"/>
        <v>46.000009285791535</v>
      </c>
      <c r="R132" s="63">
        <f t="shared" si="117"/>
        <v>99.539755443623903</v>
      </c>
      <c r="S132" s="70"/>
      <c r="T132" s="49">
        <f t="shared" si="118"/>
        <v>54.112349774507891</v>
      </c>
      <c r="U132" s="49">
        <f t="shared" si="118"/>
        <v>46.082480005964918</v>
      </c>
      <c r="V132" s="68">
        <f t="shared" si="118"/>
        <v>100.1948297804728</v>
      </c>
    </row>
    <row r="133" spans="1:22">
      <c r="A133" s="65"/>
      <c r="B133" s="66" t="s">
        <v>225</v>
      </c>
      <c r="C133" s="66" t="s">
        <v>226</v>
      </c>
      <c r="D133" s="67">
        <f>VLOOKUP($B133,'[1]CurBackup 1516'!$A$4:$E$298,3,FALSE)</f>
        <v>3962388.6544463998</v>
      </c>
      <c r="E133" s="67">
        <f>VLOOKUP($B133,'[1]CurBackup 1516'!$A$4:$E$298,5,FALSE)</f>
        <v>2205555.58</v>
      </c>
      <c r="F133" s="67">
        <f>VLOOKUP($B133,'[1]COLLECTIONS 1516'!$A$9:$G$303,3,FALSE)</f>
        <v>1786782.15</v>
      </c>
      <c r="G133" s="69"/>
      <c r="H133" s="63">
        <v>54.945352609304656</v>
      </c>
      <c r="I133" s="63">
        <v>44.814694974656661</v>
      </c>
      <c r="J133" s="63">
        <v>99.760047583961324</v>
      </c>
      <c r="K133" s="63"/>
      <c r="L133" s="63">
        <v>54.871679476774261</v>
      </c>
      <c r="M133" s="63">
        <v>44.928759121361175</v>
      </c>
      <c r="N133" s="63">
        <v>99.800438598135429</v>
      </c>
      <c r="O133" s="63"/>
      <c r="P133" s="63">
        <f t="shared" si="115"/>
        <v>55.662272743614714</v>
      </c>
      <c r="Q133" s="63">
        <f t="shared" si="116"/>
        <v>45.093561127451743</v>
      </c>
      <c r="R133" s="63">
        <f t="shared" si="117"/>
        <v>100.75583387106646</v>
      </c>
      <c r="S133" s="70"/>
      <c r="T133" s="49">
        <f t="shared" si="118"/>
        <v>55.159768276564542</v>
      </c>
      <c r="U133" s="49">
        <f t="shared" si="118"/>
        <v>44.945671741156531</v>
      </c>
      <c r="V133" s="68">
        <f t="shared" si="118"/>
        <v>100.10544001772108</v>
      </c>
    </row>
    <row r="134" spans="1:22">
      <c r="A134" s="65"/>
      <c r="B134" s="66" t="s">
        <v>227</v>
      </c>
      <c r="C134" s="66" t="s">
        <v>228</v>
      </c>
      <c r="D134" s="67">
        <f>VLOOKUP($B134,'[1]CurBackup 1516'!$A$4:$E$298,3,FALSE)</f>
        <v>43500000</v>
      </c>
      <c r="E134" s="67">
        <f>VLOOKUP($B134,'[1]CurBackup 1516'!$A$4:$E$298,5,FALSE)</f>
        <v>23119261.049999997</v>
      </c>
      <c r="F134" s="67">
        <f>VLOOKUP($B134,'[1]COLLECTIONS 1516'!$A$9:$G$303,3,FALSE)</f>
        <v>20238292.460000001</v>
      </c>
      <c r="G134" s="69"/>
      <c r="H134" s="63">
        <v>58.761929630577413</v>
      </c>
      <c r="I134" s="63">
        <v>46.901176412763597</v>
      </c>
      <c r="J134" s="63">
        <v>105.663106043341</v>
      </c>
      <c r="K134" s="63"/>
      <c r="L134" s="63">
        <v>53.038904855769232</v>
      </c>
      <c r="M134" s="63">
        <v>46.627827331730778</v>
      </c>
      <c r="N134" s="63">
        <v>99.666732187500003</v>
      </c>
      <c r="O134" s="63"/>
      <c r="P134" s="63">
        <f t="shared" si="115"/>
        <v>53.147726551724126</v>
      </c>
      <c r="Q134" s="63">
        <f t="shared" si="116"/>
        <v>46.524810252873564</v>
      </c>
      <c r="R134" s="63">
        <f t="shared" si="117"/>
        <v>99.672536804597684</v>
      </c>
      <c r="S134" s="70"/>
      <c r="T134" s="49">
        <f t="shared" si="118"/>
        <v>54.982853679356928</v>
      </c>
      <c r="U134" s="49">
        <f t="shared" si="118"/>
        <v>46.684604665789315</v>
      </c>
      <c r="V134" s="68">
        <f t="shared" si="118"/>
        <v>101.66745834514624</v>
      </c>
    </row>
    <row r="135" spans="1:22">
      <c r="A135" s="65"/>
      <c r="B135" s="66" t="s">
        <v>229</v>
      </c>
      <c r="C135" s="66" t="s">
        <v>230</v>
      </c>
      <c r="D135" s="67">
        <f>VLOOKUP($B135,'[1]CurBackup 1516'!$A$4:$E$298,3,FALSE)</f>
        <v>276339.11438624997</v>
      </c>
      <c r="E135" s="67">
        <f>VLOOKUP($B135,'[1]CurBackup 1516'!$A$4:$E$298,5,FALSE)</f>
        <v>155258.87999999998</v>
      </c>
      <c r="F135" s="67">
        <f>VLOOKUP($B135,'[1]COLLECTIONS 1516'!$A$9:$G$303,3,FALSE)</f>
        <v>116646.75</v>
      </c>
      <c r="G135" s="69"/>
      <c r="H135" s="63">
        <v>50.931379831589688</v>
      </c>
      <c r="I135" s="63">
        <v>43.094791478669805</v>
      </c>
      <c r="J135" s="63">
        <v>94.026171310259485</v>
      </c>
      <c r="K135" s="63"/>
      <c r="L135" s="63">
        <v>59.057432023652858</v>
      </c>
      <c r="M135" s="63">
        <v>43.660333527536238</v>
      </c>
      <c r="N135" s="63">
        <v>102.7177655511891</v>
      </c>
      <c r="O135" s="63"/>
      <c r="P135" s="63">
        <f t="shared" si="115"/>
        <v>56.18418526991028</v>
      </c>
      <c r="Q135" s="63">
        <f t="shared" si="116"/>
        <v>42.211451049581882</v>
      </c>
      <c r="R135" s="63">
        <f t="shared" si="117"/>
        <v>98.395636319492155</v>
      </c>
      <c r="S135" s="70"/>
      <c r="T135" s="49">
        <f t="shared" si="118"/>
        <v>55.390999041717606</v>
      </c>
      <c r="U135" s="49">
        <f t="shared" si="118"/>
        <v>42.988858685262642</v>
      </c>
      <c r="V135" s="68">
        <f t="shared" si="118"/>
        <v>98.379857726980234</v>
      </c>
    </row>
    <row r="136" spans="1:22">
      <c r="A136" s="65"/>
      <c r="B136" s="66" t="s">
        <v>231</v>
      </c>
      <c r="C136" s="66" t="s">
        <v>232</v>
      </c>
      <c r="D136" s="67">
        <f>VLOOKUP($B136,'[1]CurBackup 1516'!$A$4:$E$298,3,FALSE)</f>
        <v>59949811</v>
      </c>
      <c r="E136" s="67">
        <f>VLOOKUP($B136,'[1]CurBackup 1516'!$A$4:$E$298,5,FALSE)</f>
        <v>32287405.650000002</v>
      </c>
      <c r="F136" s="67">
        <f>VLOOKUP($B136,'[1]COLLECTIONS 1516'!$A$9:$G$303,3,FALSE)</f>
        <v>27291401.280000001</v>
      </c>
      <c r="G136" s="69"/>
      <c r="H136" s="63">
        <v>53.873881368473263</v>
      </c>
      <c r="I136" s="63">
        <v>46.244320935052471</v>
      </c>
      <c r="J136" s="63">
        <v>100.11820230352573</v>
      </c>
      <c r="K136" s="63"/>
      <c r="L136" s="63">
        <v>53.455188543506281</v>
      </c>
      <c r="M136" s="63">
        <v>46.023286304077324</v>
      </c>
      <c r="N136" s="63">
        <v>99.478474847583612</v>
      </c>
      <c r="O136" s="63"/>
      <c r="P136" s="63">
        <f t="shared" si="115"/>
        <v>53.857393562091474</v>
      </c>
      <c r="Q136" s="63">
        <f t="shared" si="116"/>
        <v>45.523748657022459</v>
      </c>
      <c r="R136" s="63">
        <f t="shared" si="117"/>
        <v>99.38114221911394</v>
      </c>
      <c r="S136" s="70"/>
      <c r="T136" s="49">
        <f t="shared" si="118"/>
        <v>53.728821158023671</v>
      </c>
      <c r="U136" s="49">
        <f t="shared" si="118"/>
        <v>45.930451965384087</v>
      </c>
      <c r="V136" s="68">
        <f t="shared" si="118"/>
        <v>99.659273123407772</v>
      </c>
    </row>
    <row r="137" spans="1:22">
      <c r="A137" s="65"/>
      <c r="B137" s="66" t="s">
        <v>233</v>
      </c>
      <c r="C137" s="66" t="s">
        <v>234</v>
      </c>
      <c r="D137" s="67">
        <f>VLOOKUP($B137,'[1]CurBackup 1516'!$A$4:$E$298,3,FALSE)</f>
        <v>11149349</v>
      </c>
      <c r="E137" s="67">
        <f>VLOOKUP($B137,'[1]CurBackup 1516'!$A$4:$E$298,5,FALSE)</f>
        <v>6073497.2999999989</v>
      </c>
      <c r="F137" s="67">
        <f>VLOOKUP($B137,'[1]COLLECTIONS 1516'!$A$9:$G$303,3,FALSE)</f>
        <v>5019799.4800000004</v>
      </c>
      <c r="G137" s="69"/>
      <c r="H137" s="63">
        <v>56.480506562581944</v>
      </c>
      <c r="I137" s="63">
        <v>46.52854791378995</v>
      </c>
      <c r="J137" s="63">
        <v>103.00905447637189</v>
      </c>
      <c r="K137" s="63"/>
      <c r="L137" s="63">
        <v>53.888718367728252</v>
      </c>
      <c r="M137" s="63">
        <v>46.329710857388683</v>
      </c>
      <c r="N137" s="63">
        <v>100.21842922511694</v>
      </c>
      <c r="O137" s="63"/>
      <c r="P137" s="63">
        <f t="shared" si="115"/>
        <v>54.474008303085661</v>
      </c>
      <c r="Q137" s="63">
        <f t="shared" si="116"/>
        <v>45.023251850847977</v>
      </c>
      <c r="R137" s="63">
        <f t="shared" si="117"/>
        <v>99.497260153933638</v>
      </c>
      <c r="S137" s="70"/>
      <c r="T137" s="49">
        <f t="shared" si="118"/>
        <v>54.947744411131957</v>
      </c>
      <c r="U137" s="49">
        <f t="shared" si="118"/>
        <v>45.960503540675539</v>
      </c>
      <c r="V137" s="68">
        <f t="shared" si="118"/>
        <v>100.9082479518075</v>
      </c>
    </row>
    <row r="138" spans="1:22">
      <c r="A138" s="65"/>
      <c r="B138" s="66" t="s">
        <v>235</v>
      </c>
      <c r="C138" s="66" t="s">
        <v>236</v>
      </c>
      <c r="D138" s="67">
        <f>VLOOKUP($B138,'[1]CurBackup 1516'!$A$4:$E$298,3,FALSE)</f>
        <v>8308129.5983869201</v>
      </c>
      <c r="E138" s="67">
        <f>VLOOKUP($B138,'[1]CurBackup 1516'!$A$4:$E$298,5,FALSE)</f>
        <v>4448266.7699999996</v>
      </c>
      <c r="F138" s="67">
        <f>VLOOKUP($B138,'[1]COLLECTIONS 1516'!$A$9:$G$303,3,FALSE)</f>
        <v>3900533.23</v>
      </c>
      <c r="G138" s="69"/>
      <c r="H138" s="63">
        <v>54.819008636854605</v>
      </c>
      <c r="I138" s="63">
        <v>47.063886817859142</v>
      </c>
      <c r="J138" s="63">
        <v>101.88289545471375</v>
      </c>
      <c r="K138" s="63"/>
      <c r="L138" s="63">
        <v>52.712196778616395</v>
      </c>
      <c r="M138" s="63">
        <v>46.956892428743792</v>
      </c>
      <c r="N138" s="63">
        <v>99.669089207360187</v>
      </c>
      <c r="O138" s="63"/>
      <c r="P138" s="63">
        <f t="shared" si="115"/>
        <v>53.541133624873417</v>
      </c>
      <c r="Q138" s="63">
        <f t="shared" si="116"/>
        <v>46.94839173858476</v>
      </c>
      <c r="R138" s="63">
        <f t="shared" si="117"/>
        <v>100.48952536345817</v>
      </c>
      <c r="S138" s="70"/>
      <c r="T138" s="49">
        <f t="shared" si="118"/>
        <v>53.690779680114808</v>
      </c>
      <c r="U138" s="49">
        <f t="shared" si="118"/>
        <v>46.989723661729236</v>
      </c>
      <c r="V138" s="68">
        <f t="shared" si="118"/>
        <v>100.68050334184404</v>
      </c>
    </row>
    <row r="139" spans="1:22">
      <c r="A139" s="65"/>
      <c r="B139" s="66" t="s">
        <v>237</v>
      </c>
      <c r="C139" s="66" t="s">
        <v>238</v>
      </c>
      <c r="D139" s="67">
        <f>VLOOKUP($B139,'[1]CurBackup 1516'!$A$4:$E$298,3,FALSE)</f>
        <v>38927015.054714426</v>
      </c>
      <c r="E139" s="67">
        <f>VLOOKUP($B139,'[1]CurBackup 1516'!$A$4:$E$298,5,FALSE)</f>
        <v>21314160.069999997</v>
      </c>
      <c r="F139" s="67">
        <f>VLOOKUP($B139,'[1]COLLECTIONS 1516'!$A$9:$G$303,3,FALSE)</f>
        <v>18802967.460000001</v>
      </c>
      <c r="G139" s="69"/>
      <c r="H139" s="63">
        <v>61.913853353821992</v>
      </c>
      <c r="I139" s="63">
        <v>49.243795180051222</v>
      </c>
      <c r="J139" s="63">
        <v>111.15764853387321</v>
      </c>
      <c r="K139" s="63"/>
      <c r="L139" s="63">
        <v>55.343713743901247</v>
      </c>
      <c r="M139" s="63">
        <v>49.092241371443912</v>
      </c>
      <c r="N139" s="63">
        <v>104.43595511534517</v>
      </c>
      <c r="O139" s="63"/>
      <c r="P139" s="63">
        <f t="shared" si="115"/>
        <v>54.75415990679371</v>
      </c>
      <c r="Q139" s="63">
        <f t="shared" si="116"/>
        <v>48.303131985771884</v>
      </c>
      <c r="R139" s="63">
        <f t="shared" si="117"/>
        <v>103.05729189256559</v>
      </c>
      <c r="S139" s="70"/>
      <c r="T139" s="49">
        <f t="shared" si="118"/>
        <v>57.337242334838983</v>
      </c>
      <c r="U139" s="49">
        <f t="shared" si="118"/>
        <v>48.87972284575568</v>
      </c>
      <c r="V139" s="68">
        <f t="shared" si="118"/>
        <v>106.21696518059464</v>
      </c>
    </row>
    <row r="140" spans="1:22">
      <c r="A140" s="65"/>
      <c r="B140" s="66" t="s">
        <v>239</v>
      </c>
      <c r="C140" s="66" t="s">
        <v>240</v>
      </c>
      <c r="D140" s="67">
        <f>VLOOKUP($B140,'[1]CurBackup 1516'!$A$4:$E$298,3,FALSE)</f>
        <v>16965899.396214262</v>
      </c>
      <c r="E140" s="67">
        <f>VLOOKUP($B140,'[1]CurBackup 1516'!$A$4:$E$298,5,FALSE)</f>
        <v>8945981.7699999996</v>
      </c>
      <c r="F140" s="67">
        <f>VLOOKUP($B140,'[1]COLLECTIONS 1516'!$A$9:$G$303,3,FALSE)</f>
        <v>8027035.4199999999</v>
      </c>
      <c r="G140" s="69"/>
      <c r="H140" s="63">
        <v>53.490587605161323</v>
      </c>
      <c r="I140" s="63">
        <v>47.538700253004258</v>
      </c>
      <c r="J140" s="63">
        <v>101.02928785816559</v>
      </c>
      <c r="K140" s="63"/>
      <c r="L140" s="63">
        <v>52.520798806891669</v>
      </c>
      <c r="M140" s="63">
        <v>47.401927524588785</v>
      </c>
      <c r="N140" s="63">
        <v>99.922726331480447</v>
      </c>
      <c r="O140" s="63"/>
      <c r="P140" s="63">
        <f t="shared" si="115"/>
        <v>52.729192606176767</v>
      </c>
      <c r="Q140" s="63">
        <f t="shared" si="116"/>
        <v>47.312760924370082</v>
      </c>
      <c r="R140" s="63">
        <f t="shared" si="117"/>
        <v>100.04195353054685</v>
      </c>
      <c r="S140" s="70"/>
      <c r="T140" s="49">
        <f t="shared" si="118"/>
        <v>52.91352633940992</v>
      </c>
      <c r="U140" s="49">
        <f t="shared" si="118"/>
        <v>47.417796233987708</v>
      </c>
      <c r="V140" s="68">
        <f t="shared" si="118"/>
        <v>100.33132257339763</v>
      </c>
    </row>
    <row r="141" spans="1:22">
      <c r="A141" s="65"/>
      <c r="B141" s="66" t="s">
        <v>241</v>
      </c>
      <c r="C141" s="66" t="s">
        <v>242</v>
      </c>
      <c r="D141" s="67">
        <f>VLOOKUP($B141,'[1]CurBackup 1516'!$A$4:$E$298,3,FALSE)</f>
        <v>16418431.01587134</v>
      </c>
      <c r="E141" s="67">
        <f>VLOOKUP($B141,'[1]CurBackup 1516'!$A$4:$E$298,5,FALSE)</f>
        <v>8695081.8299999982</v>
      </c>
      <c r="F141" s="67">
        <f>VLOOKUP($B141,'[1]COLLECTIONS 1516'!$A$9:$G$303,3,FALSE)</f>
        <v>7682815.3499999996</v>
      </c>
      <c r="G141" s="69"/>
      <c r="H141" s="63">
        <v>53.924374485675266</v>
      </c>
      <c r="I141" s="63">
        <v>47.342255146889393</v>
      </c>
      <c r="J141" s="63">
        <v>101.26662963256466</v>
      </c>
      <c r="K141" s="63"/>
      <c r="L141" s="63">
        <v>52.675524722147863</v>
      </c>
      <c r="M141" s="63">
        <v>47.152345760910691</v>
      </c>
      <c r="N141" s="63">
        <v>99.827870483058547</v>
      </c>
      <c r="O141" s="63"/>
      <c r="P141" s="63">
        <f t="shared" si="115"/>
        <v>52.959273767357253</v>
      </c>
      <c r="Q141" s="63">
        <f t="shared" si="116"/>
        <v>46.79384615115287</v>
      </c>
      <c r="R141" s="63">
        <f t="shared" si="117"/>
        <v>99.753119918510123</v>
      </c>
      <c r="S141" s="70"/>
      <c r="T141" s="49">
        <f t="shared" si="118"/>
        <v>53.186390991726796</v>
      </c>
      <c r="U141" s="49">
        <f t="shared" si="118"/>
        <v>47.096149019650987</v>
      </c>
      <c r="V141" s="68">
        <f t="shared" si="118"/>
        <v>100.28254001137778</v>
      </c>
    </row>
    <row r="142" spans="1:22">
      <c r="A142" s="65"/>
      <c r="B142" s="66" t="s">
        <v>243</v>
      </c>
      <c r="C142" s="66" t="s">
        <v>244</v>
      </c>
      <c r="D142" s="67">
        <f>VLOOKUP($B142,'[1]CurBackup 1516'!$A$4:$E$298,3,FALSE)</f>
        <v>46358262.5496452</v>
      </c>
      <c r="E142" s="67">
        <f>VLOOKUP($B142,'[1]CurBackup 1516'!$A$4:$E$298,5,FALSE)</f>
        <v>24677339.240000002</v>
      </c>
      <c r="F142" s="67">
        <f>VLOOKUP($B142,'[1]COLLECTIONS 1516'!$A$9:$G$303,3,FALSE)</f>
        <v>21590680.039999999</v>
      </c>
      <c r="G142" s="69"/>
      <c r="H142" s="63">
        <v>55.764667000786027</v>
      </c>
      <c r="I142" s="63">
        <v>46.984065550312927</v>
      </c>
      <c r="J142" s="63">
        <v>102.74873255109895</v>
      </c>
      <c r="K142" s="63"/>
      <c r="L142" s="63">
        <v>52.770843416355554</v>
      </c>
      <c r="M142" s="63">
        <v>47.175427254213773</v>
      </c>
      <c r="N142" s="63">
        <v>99.946270670569334</v>
      </c>
      <c r="O142" s="63"/>
      <c r="P142" s="63">
        <f t="shared" si="115"/>
        <v>53.231803529247813</v>
      </c>
      <c r="Q142" s="63">
        <f t="shared" si="116"/>
        <v>46.573531561668162</v>
      </c>
      <c r="R142" s="63">
        <f t="shared" si="117"/>
        <v>99.805335090915975</v>
      </c>
      <c r="S142" s="70"/>
      <c r="T142" s="49">
        <f t="shared" si="118"/>
        <v>53.922437982129793</v>
      </c>
      <c r="U142" s="49">
        <f t="shared" si="118"/>
        <v>46.911008122064949</v>
      </c>
      <c r="V142" s="68">
        <f t="shared" si="118"/>
        <v>100.83344610419476</v>
      </c>
    </row>
    <row r="143" spans="1:22">
      <c r="A143" s="65"/>
      <c r="B143" s="66" t="s">
        <v>245</v>
      </c>
      <c r="C143" s="66" t="s">
        <v>246</v>
      </c>
      <c r="D143" s="67">
        <f>VLOOKUP($B143,'[1]CurBackup 1516'!$A$4:$E$298,3,FALSE)</f>
        <v>24499999.941647001</v>
      </c>
      <c r="E143" s="67">
        <f>VLOOKUP($B143,'[1]CurBackup 1516'!$A$4:$E$298,5,FALSE)</f>
        <v>13153201.549999999</v>
      </c>
      <c r="F143" s="67">
        <f>VLOOKUP($B143,'[1]COLLECTIONS 1516'!$A$9:$G$303,3,FALSE)</f>
        <v>11267699.710000001</v>
      </c>
      <c r="G143" s="69"/>
      <c r="H143" s="63">
        <v>53.030619727814113</v>
      </c>
      <c r="I143" s="63">
        <v>46.602872608726585</v>
      </c>
      <c r="J143" s="63">
        <v>99.633492336540698</v>
      </c>
      <c r="K143" s="63"/>
      <c r="L143" s="63">
        <v>53.690283337157162</v>
      </c>
      <c r="M143" s="63">
        <v>46.66377217123717</v>
      </c>
      <c r="N143" s="63">
        <v>100.35405550839434</v>
      </c>
      <c r="O143" s="63"/>
      <c r="P143" s="63">
        <f t="shared" si="115"/>
        <v>53.686537066643695</v>
      </c>
      <c r="Q143" s="63">
        <f t="shared" si="116"/>
        <v>45.990611170762861</v>
      </c>
      <c r="R143" s="63">
        <f t="shared" si="117"/>
        <v>99.677148237406556</v>
      </c>
      <c r="S143" s="70"/>
      <c r="T143" s="49">
        <f t="shared" si="118"/>
        <v>53.469146710538325</v>
      </c>
      <c r="U143" s="49">
        <f t="shared" si="118"/>
        <v>46.419085316908877</v>
      </c>
      <c r="V143" s="68">
        <f t="shared" si="118"/>
        <v>99.888232027447202</v>
      </c>
    </row>
    <row r="144" spans="1:22">
      <c r="A144" s="65"/>
      <c r="B144" s="66" t="s">
        <v>247</v>
      </c>
      <c r="C144" s="66" t="s">
        <v>248</v>
      </c>
      <c r="D144" s="67">
        <f>VLOOKUP($B144,'[1]CurBackup 1516'!$A$4:$E$298,3,FALSE)</f>
        <v>64899746.7192498</v>
      </c>
      <c r="E144" s="67">
        <f>VLOOKUP($B144,'[1]CurBackup 1516'!$A$4:$E$298,5,FALSE)</f>
        <v>34649588.460000001</v>
      </c>
      <c r="F144" s="67">
        <f>VLOOKUP($B144,'[1]COLLECTIONS 1516'!$A$9:$G$303,3,FALSE)</f>
        <v>30159986.850000001</v>
      </c>
      <c r="G144" s="69"/>
      <c r="H144" s="63">
        <v>55.450142803821599</v>
      </c>
      <c r="I144" s="63">
        <v>46.733013426956276</v>
      </c>
      <c r="J144" s="63">
        <v>102.18315623077788</v>
      </c>
      <c r="K144" s="63"/>
      <c r="L144" s="63">
        <v>53.148988921371789</v>
      </c>
      <c r="M144" s="63">
        <v>46.640074353605705</v>
      </c>
      <c r="N144" s="63">
        <v>99.789063274977494</v>
      </c>
      <c r="O144" s="63"/>
      <c r="P144" s="63">
        <f t="shared" si="115"/>
        <v>53.389404753597667</v>
      </c>
      <c r="Q144" s="63">
        <f t="shared" si="116"/>
        <v>46.471655706869349</v>
      </c>
      <c r="R144" s="63">
        <f t="shared" si="117"/>
        <v>99.861060460467016</v>
      </c>
      <c r="S144" s="70"/>
      <c r="T144" s="49">
        <f t="shared" si="118"/>
        <v>53.99617882626368</v>
      </c>
      <c r="U144" s="49">
        <f t="shared" si="118"/>
        <v>46.614914495810439</v>
      </c>
      <c r="V144" s="68">
        <f t="shared" si="118"/>
        <v>100.61109332207413</v>
      </c>
    </row>
    <row r="145" spans="1:22">
      <c r="A145" s="65"/>
      <c r="B145" s="66" t="s">
        <v>249</v>
      </c>
      <c r="C145" s="66" t="s">
        <v>250</v>
      </c>
      <c r="D145" s="67">
        <f>VLOOKUP($B145,'[1]CurBackup 1516'!$A$4:$E$298,3,FALSE)</f>
        <v>70950052.150722235</v>
      </c>
      <c r="E145" s="67">
        <f>VLOOKUP($B145,'[1]CurBackup 1516'!$A$4:$E$298,5,FALSE)</f>
        <v>37510919.109999999</v>
      </c>
      <c r="F145" s="67">
        <f>VLOOKUP($B145,'[1]COLLECTIONS 1516'!$A$9:$G$303,3,FALSE)</f>
        <v>33283116.829999998</v>
      </c>
      <c r="G145" s="69"/>
      <c r="H145" s="63">
        <v>53.518716062986314</v>
      </c>
      <c r="I145" s="63">
        <v>46.974919809715146</v>
      </c>
      <c r="J145" s="63">
        <v>100.49363587270146</v>
      </c>
      <c r="K145" s="63"/>
      <c r="L145" s="63">
        <v>52.856098104972737</v>
      </c>
      <c r="M145" s="63">
        <v>47.013161790703343</v>
      </c>
      <c r="N145" s="63">
        <v>99.86925989567608</v>
      </c>
      <c r="O145" s="63"/>
      <c r="P145" s="63">
        <f t="shared" si="115"/>
        <v>52.86947362676203</v>
      </c>
      <c r="Q145" s="63">
        <f t="shared" si="116"/>
        <v>46.910630536670006</v>
      </c>
      <c r="R145" s="63">
        <f t="shared" si="117"/>
        <v>99.780104163432043</v>
      </c>
      <c r="S145" s="70"/>
      <c r="T145" s="49">
        <f t="shared" si="118"/>
        <v>53.081429264907023</v>
      </c>
      <c r="U145" s="49">
        <f t="shared" si="118"/>
        <v>46.966237379029501</v>
      </c>
      <c r="V145" s="68">
        <f t="shared" si="118"/>
        <v>100.04766664393652</v>
      </c>
    </row>
    <row r="146" spans="1:22">
      <c r="A146" s="65"/>
      <c r="B146" s="66" t="s">
        <v>251</v>
      </c>
      <c r="C146" s="66" t="s">
        <v>252</v>
      </c>
      <c r="D146" s="67">
        <f>VLOOKUP($B146,'[1]CurBackup 1516'!$A$4:$E$298,3,FALSE)</f>
        <v>49499460.198564753</v>
      </c>
      <c r="E146" s="67">
        <f>VLOOKUP($B146,'[1]CurBackup 1516'!$A$4:$E$298,5,FALSE)</f>
        <v>26200018.159999996</v>
      </c>
      <c r="F146" s="67">
        <f>VLOOKUP($B146,'[1]COLLECTIONS 1516'!$A$9:$G$303,3,FALSE)</f>
        <v>23235159.710000001</v>
      </c>
      <c r="G146" s="69"/>
      <c r="H146" s="63">
        <v>54.431273849434191</v>
      </c>
      <c r="I146" s="63">
        <v>47.418832811330759</v>
      </c>
      <c r="J146" s="63">
        <v>101.85010666076495</v>
      </c>
      <c r="K146" s="63"/>
      <c r="L146" s="63">
        <v>52.64582333717491</v>
      </c>
      <c r="M146" s="63">
        <v>47.102147318005173</v>
      </c>
      <c r="N146" s="63">
        <v>99.747970655180083</v>
      </c>
      <c r="O146" s="63"/>
      <c r="P146" s="63">
        <f t="shared" si="115"/>
        <v>52.929906821003414</v>
      </c>
      <c r="Q146" s="63">
        <f t="shared" si="116"/>
        <v>46.940228472781833</v>
      </c>
      <c r="R146" s="63">
        <f t="shared" si="117"/>
        <v>99.870135293785239</v>
      </c>
      <c r="S146" s="70"/>
      <c r="T146" s="49">
        <f t="shared" si="118"/>
        <v>53.33566800253751</v>
      </c>
      <c r="U146" s="49">
        <f t="shared" si="118"/>
        <v>47.153736200705914</v>
      </c>
      <c r="V146" s="68">
        <f t="shared" si="118"/>
        <v>100.48940420324341</v>
      </c>
    </row>
    <row r="147" spans="1:22">
      <c r="A147" s="65"/>
      <c r="B147" s="71"/>
      <c r="C147" s="53" t="s">
        <v>30</v>
      </c>
      <c r="D147" s="54">
        <f>SUM(D128:D146)</f>
        <v>782090332.28369081</v>
      </c>
      <c r="E147" s="54">
        <f>SUM(E128:E146)</f>
        <v>418551182.40999997</v>
      </c>
      <c r="F147" s="54">
        <f>SUM(F128:F146)</f>
        <v>362040356.74999994</v>
      </c>
      <c r="G147" s="56"/>
      <c r="H147" s="57">
        <v>55.177154570722863</v>
      </c>
      <c r="I147" s="57">
        <v>46.800990271609614</v>
      </c>
      <c r="J147" s="57">
        <v>101.97814484233248</v>
      </c>
      <c r="K147" s="57"/>
      <c r="L147" s="58">
        <v>53.323652326745183</v>
      </c>
      <c r="M147" s="59">
        <v>46.604190386505984</v>
      </c>
      <c r="N147" s="75">
        <v>99.927842713251167</v>
      </c>
      <c r="O147" s="57"/>
      <c r="P147" s="57">
        <f t="shared" ref="P147" si="119">IF(E147&gt;0,E147/D147*100,0)</f>
        <v>53.516987121914347</v>
      </c>
      <c r="Q147" s="57">
        <f t="shared" ref="Q147" si="120">IF(F147&gt;0,F147/D147*100,0)</f>
        <v>46.291373490431482</v>
      </c>
      <c r="R147" s="57">
        <f t="shared" si="117"/>
        <v>99.808360612345837</v>
      </c>
      <c r="S147" s="60"/>
      <c r="T147" s="72">
        <f t="shared" ref="T147:U147" si="121">AVERAGE(H147,L147,P147)</f>
        <v>54.005931339794131</v>
      </c>
      <c r="U147" s="72">
        <f t="shared" si="121"/>
        <v>46.565518049515696</v>
      </c>
      <c r="V147" s="73">
        <f t="shared" ref="V147" si="122">U147+T147</f>
        <v>100.57144938930983</v>
      </c>
    </row>
    <row r="148" spans="1:22">
      <c r="A148" s="65" t="s">
        <v>253</v>
      </c>
      <c r="B148" s="66"/>
      <c r="C148" s="66"/>
      <c r="D148" s="67"/>
      <c r="E148" s="48"/>
      <c r="F148" s="48"/>
      <c r="G148" s="69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70"/>
      <c r="T148" s="49"/>
      <c r="U148" s="49"/>
      <c r="V148" s="68"/>
    </row>
    <row r="149" spans="1:22">
      <c r="A149" s="65"/>
      <c r="B149" s="66" t="s">
        <v>254</v>
      </c>
      <c r="C149" s="66" t="s">
        <v>255</v>
      </c>
      <c r="D149" s="67">
        <f>VLOOKUP($B149,'[1]CurBackup 1516'!$A$4:$E$298,3,FALSE)</f>
        <v>11358909.25099328</v>
      </c>
      <c r="E149" s="67">
        <f>VLOOKUP($B149,'[1]CurBackup 1516'!$A$4:$E$298,5,FALSE)</f>
        <v>6190257.9000000004</v>
      </c>
      <c r="F149" s="67">
        <f>VLOOKUP($B149,'[1]COLLECTIONS 1516'!$A$9:$G$303,3,FALSE)</f>
        <v>5220543.5999999996</v>
      </c>
      <c r="G149" s="69"/>
      <c r="H149" s="63">
        <v>54.717015180480054</v>
      </c>
      <c r="I149" s="63">
        <v>46.156882963988615</v>
      </c>
      <c r="J149" s="63">
        <v>100.87389814446867</v>
      </c>
      <c r="K149" s="63"/>
      <c r="L149" s="63">
        <v>54.464410419449692</v>
      </c>
      <c r="M149" s="63">
        <v>46.344501769583317</v>
      </c>
      <c r="N149" s="63">
        <v>100.80891218903301</v>
      </c>
      <c r="O149" s="63"/>
      <c r="P149" s="63">
        <f t="shared" ref="P149:P153" si="123">IFERROR(IF(E149&gt;0,E149/D149*100,0),0)</f>
        <v>54.496939479102657</v>
      </c>
      <c r="Q149" s="63">
        <f t="shared" ref="Q149:Q153" si="124">IFERROR(IF(F149&gt;0,F149/D149*100,0),0)</f>
        <v>45.959902351922473</v>
      </c>
      <c r="R149" s="63">
        <f t="shared" ref="R149:R154" si="125">P149+Q149</f>
        <v>100.45684183102513</v>
      </c>
      <c r="S149" s="70"/>
      <c r="T149" s="49">
        <f t="shared" ref="T149:V153" si="126">IF(AND(H149&gt;0,L149&gt;0,P149&gt;0),AVERAGE(H149,L149,P149),AVERAGE(L149,P149))</f>
        <v>54.559455026344132</v>
      </c>
      <c r="U149" s="49">
        <f t="shared" si="126"/>
        <v>46.153762361831468</v>
      </c>
      <c r="V149" s="68">
        <f t="shared" si="126"/>
        <v>100.71321738817561</v>
      </c>
    </row>
    <row r="150" spans="1:22">
      <c r="A150" s="65"/>
      <c r="B150" s="66" t="s">
        <v>256</v>
      </c>
      <c r="C150" s="66" t="s">
        <v>257</v>
      </c>
      <c r="D150" s="67">
        <f>VLOOKUP($B150,'[1]CurBackup 1516'!$A$4:$E$298,3,FALSE)</f>
        <v>9598536.6912337206</v>
      </c>
      <c r="E150" s="67">
        <f>VLOOKUP($B150,'[1]CurBackup 1516'!$A$4:$E$298,5,FALSE)</f>
        <v>5198157.62</v>
      </c>
      <c r="F150" s="67">
        <f>VLOOKUP($B150,'[1]COLLECTIONS 1516'!$A$9:$G$303,3,FALSE)</f>
        <v>4434973.9800000004</v>
      </c>
      <c r="G150" s="69"/>
      <c r="H150" s="63">
        <v>53.798250597952077</v>
      </c>
      <c r="I150" s="63">
        <v>46.421441495858325</v>
      </c>
      <c r="J150" s="63">
        <v>100.21969209381041</v>
      </c>
      <c r="K150" s="63"/>
      <c r="L150" s="63">
        <v>53.734816216926085</v>
      </c>
      <c r="M150" s="63">
        <v>46.130968906937937</v>
      </c>
      <c r="N150" s="63">
        <v>99.865785123864015</v>
      </c>
      <c r="O150" s="63"/>
      <c r="P150" s="63">
        <f t="shared" si="123"/>
        <v>54.155730057764352</v>
      </c>
      <c r="Q150" s="63">
        <f t="shared" si="124"/>
        <v>46.204688513098382</v>
      </c>
      <c r="R150" s="63">
        <f t="shared" si="125"/>
        <v>100.36041857086273</v>
      </c>
      <c r="S150" s="70"/>
      <c r="T150" s="49">
        <f t="shared" si="126"/>
        <v>53.896265624214173</v>
      </c>
      <c r="U150" s="49">
        <f t="shared" si="126"/>
        <v>46.25236630529821</v>
      </c>
      <c r="V150" s="68">
        <f t="shared" si="126"/>
        <v>100.14863192951238</v>
      </c>
    </row>
    <row r="151" spans="1:22">
      <c r="A151" s="65"/>
      <c r="B151" s="66" t="s">
        <v>258</v>
      </c>
      <c r="C151" s="66" t="s">
        <v>259</v>
      </c>
      <c r="D151" s="67">
        <f>VLOOKUP($B151,'[1]CurBackup 1516'!$A$4:$E$298,3,FALSE)</f>
        <v>16938616.94531022</v>
      </c>
      <c r="E151" s="67">
        <f>VLOOKUP($B151,'[1]CurBackup 1516'!$A$4:$E$298,5,FALSE)</f>
        <v>9182822.0200000014</v>
      </c>
      <c r="F151" s="67">
        <f>VLOOKUP($B151,'[1]COLLECTIONS 1516'!$A$9:$G$303,3,FALSE)</f>
        <v>7819659.7800000003</v>
      </c>
      <c r="G151" s="69"/>
      <c r="H151" s="63">
        <v>55.796399110085829</v>
      </c>
      <c r="I151" s="63">
        <v>46.645665185888923</v>
      </c>
      <c r="J151" s="63">
        <v>102.44206429597475</v>
      </c>
      <c r="K151" s="63"/>
      <c r="L151" s="63">
        <v>54.673919767552846</v>
      </c>
      <c r="M151" s="63">
        <v>46.831153807547317</v>
      </c>
      <c r="N151" s="63">
        <v>101.50507357510017</v>
      </c>
      <c r="O151" s="63"/>
      <c r="P151" s="63">
        <f t="shared" si="123"/>
        <v>54.212348326009227</v>
      </c>
      <c r="Q151" s="63">
        <f t="shared" si="124"/>
        <v>46.164688682950725</v>
      </c>
      <c r="R151" s="63">
        <f t="shared" si="125"/>
        <v>100.37703700895995</v>
      </c>
      <c r="S151" s="70"/>
      <c r="T151" s="49">
        <f t="shared" si="126"/>
        <v>54.894222401215963</v>
      </c>
      <c r="U151" s="49">
        <f t="shared" si="126"/>
        <v>46.547169225462319</v>
      </c>
      <c r="V151" s="68">
        <f t="shared" si="126"/>
        <v>101.4413916266783</v>
      </c>
    </row>
    <row r="152" spans="1:22">
      <c r="A152" s="65"/>
      <c r="B152" s="66" t="s">
        <v>260</v>
      </c>
      <c r="C152" s="66" t="s">
        <v>261</v>
      </c>
      <c r="D152" s="67">
        <f>VLOOKUP($B152,'[1]CurBackup 1516'!$A$4:$E$298,3,FALSE)</f>
        <v>20770926.53424269</v>
      </c>
      <c r="E152" s="67">
        <f>VLOOKUP($B152,'[1]CurBackup 1516'!$A$4:$E$298,5,FALSE)</f>
        <v>11161601.189999999</v>
      </c>
      <c r="F152" s="67">
        <f>VLOOKUP($B152,'[1]COLLECTIONS 1516'!$A$9:$G$303,3,FALSE)</f>
        <v>9632409.5899999999</v>
      </c>
      <c r="G152" s="69"/>
      <c r="H152" s="63">
        <v>64.023560602468237</v>
      </c>
      <c r="I152" s="63">
        <v>47.434131899524751</v>
      </c>
      <c r="J152" s="63">
        <v>111.45769250199299</v>
      </c>
      <c r="K152" s="63"/>
      <c r="L152" s="63">
        <v>53.637219354274144</v>
      </c>
      <c r="M152" s="63">
        <v>46.252263401082651</v>
      </c>
      <c r="N152" s="63">
        <v>99.889482755356795</v>
      </c>
      <c r="O152" s="63"/>
      <c r="P152" s="63">
        <f t="shared" si="123"/>
        <v>53.736655279190956</v>
      </c>
      <c r="Q152" s="63">
        <f t="shared" si="124"/>
        <v>46.374482015138469</v>
      </c>
      <c r="R152" s="63">
        <f t="shared" si="125"/>
        <v>100.11113729432942</v>
      </c>
      <c r="S152" s="70"/>
      <c r="T152" s="49">
        <f t="shared" si="126"/>
        <v>57.132478411977779</v>
      </c>
      <c r="U152" s="49">
        <f t="shared" si="126"/>
        <v>46.686959105248626</v>
      </c>
      <c r="V152" s="68">
        <f t="shared" si="126"/>
        <v>103.8194375172264</v>
      </c>
    </row>
    <row r="153" spans="1:22">
      <c r="A153" s="65"/>
      <c r="B153" s="66" t="s">
        <v>262</v>
      </c>
      <c r="C153" s="66" t="s">
        <v>263</v>
      </c>
      <c r="D153" s="67">
        <f>VLOOKUP($B153,'[1]CurBackup 1516'!$A$4:$E$298,3,FALSE)</f>
        <v>22626683.437994599</v>
      </c>
      <c r="E153" s="67">
        <f>VLOOKUP($B153,'[1]CurBackup 1516'!$A$4:$E$298,5,FALSE)</f>
        <v>12313274.91</v>
      </c>
      <c r="F153" s="67">
        <f>VLOOKUP($B153,'[1]COLLECTIONS 1516'!$A$9:$G$303,3,FALSE)</f>
        <v>10378668.470000001</v>
      </c>
      <c r="G153" s="69"/>
      <c r="H153" s="63">
        <v>55.848174136410599</v>
      </c>
      <c r="I153" s="63">
        <v>46.306450051459777</v>
      </c>
      <c r="J153" s="63">
        <v>102.15462418787038</v>
      </c>
      <c r="K153" s="63"/>
      <c r="L153" s="63">
        <v>54.553220525083489</v>
      </c>
      <c r="M153" s="63">
        <v>46.249163277504962</v>
      </c>
      <c r="N153" s="63">
        <v>100.80238380258845</v>
      </c>
      <c r="O153" s="63"/>
      <c r="P153" s="63">
        <f t="shared" si="123"/>
        <v>54.419265394077229</v>
      </c>
      <c r="Q153" s="63">
        <f t="shared" si="124"/>
        <v>45.869154878315918</v>
      </c>
      <c r="R153" s="63">
        <f t="shared" si="125"/>
        <v>100.28842027239315</v>
      </c>
      <c r="S153" s="70"/>
      <c r="T153" s="49">
        <f t="shared" si="126"/>
        <v>54.940220018523775</v>
      </c>
      <c r="U153" s="49">
        <f t="shared" si="126"/>
        <v>46.141589402426888</v>
      </c>
      <c r="V153" s="68">
        <f t="shared" si="126"/>
        <v>101.08180942095066</v>
      </c>
    </row>
    <row r="154" spans="1:22">
      <c r="A154" s="65"/>
      <c r="B154" s="71"/>
      <c r="C154" s="53" t="s">
        <v>30</v>
      </c>
      <c r="D154" s="54">
        <f>SUM(D149:D153)</f>
        <v>81293672.8597745</v>
      </c>
      <c r="E154" s="54">
        <f>SUM(E149:E153)</f>
        <v>44046113.640000001</v>
      </c>
      <c r="F154" s="54">
        <f>SUM(F149:F153)</f>
        <v>37486255.420000002</v>
      </c>
      <c r="G154" s="56"/>
      <c r="H154" s="57">
        <v>57.529546017759316</v>
      </c>
      <c r="I154" s="57">
        <v>46.654635305959793</v>
      </c>
      <c r="J154" s="57">
        <v>104.18418132371912</v>
      </c>
      <c r="K154" s="57"/>
      <c r="L154" s="58">
        <v>54.23149091503705</v>
      </c>
      <c r="M154" s="59">
        <v>46.36775838474189</v>
      </c>
      <c r="N154" s="75">
        <v>100.59924929977893</v>
      </c>
      <c r="O154" s="57"/>
      <c r="P154" s="57">
        <f t="shared" ref="P154" si="127">IF(E154&gt;0,E154/D154*100,0)</f>
        <v>54.181478201847575</v>
      </c>
      <c r="Q154" s="57">
        <f t="shared" ref="Q154" si="128">IF(F154&gt;0,F154/D154*100,0)</f>
        <v>46.112143911446815</v>
      </c>
      <c r="R154" s="57">
        <f t="shared" si="125"/>
        <v>100.29362211329439</v>
      </c>
      <c r="S154" s="60"/>
      <c r="T154" s="72">
        <f t="shared" ref="T154:U154" si="129">AVERAGE(H154,L154,P154)</f>
        <v>55.314171711547978</v>
      </c>
      <c r="U154" s="72">
        <f t="shared" si="129"/>
        <v>46.378179200716168</v>
      </c>
      <c r="V154" s="73">
        <f t="shared" ref="V154" si="130">U154+T154</f>
        <v>101.69235091226415</v>
      </c>
    </row>
    <row r="155" spans="1:22">
      <c r="A155" s="65" t="s">
        <v>264</v>
      </c>
      <c r="B155" s="66"/>
      <c r="C155" s="66"/>
      <c r="D155" s="67"/>
      <c r="E155" s="48"/>
      <c r="F155" s="48"/>
      <c r="G155" s="69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70"/>
      <c r="T155" s="49"/>
      <c r="U155" s="49"/>
      <c r="V155" s="68"/>
    </row>
    <row r="156" spans="1:22">
      <c r="A156" s="65"/>
      <c r="B156" s="66" t="s">
        <v>265</v>
      </c>
      <c r="C156" s="66" t="s">
        <v>266</v>
      </c>
      <c r="D156" s="67">
        <f>VLOOKUP($B156,'[1]CurBackup 1516'!$A$4:$E$298,3,FALSE)</f>
        <v>249894.957291125</v>
      </c>
      <c r="E156" s="67">
        <f>VLOOKUP($B156,'[1]CurBackup 1516'!$A$4:$E$298,5,FALSE)</f>
        <v>151936.63</v>
      </c>
      <c r="F156" s="67">
        <f>VLOOKUP($B156,'[1]COLLECTIONS 1516'!$A$9:$G$303,3,FALSE)</f>
        <v>100070</v>
      </c>
      <c r="G156" s="69"/>
      <c r="H156" s="63">
        <v>63.012608258073087</v>
      </c>
      <c r="I156" s="63">
        <v>40.639268990772379</v>
      </c>
      <c r="J156" s="63">
        <v>103.65187724884547</v>
      </c>
      <c r="K156" s="63"/>
      <c r="L156" s="63">
        <v>59.300624764527868</v>
      </c>
      <c r="M156" s="63">
        <v>40.706356846913415</v>
      </c>
      <c r="N156" s="63">
        <v>100.00698161144129</v>
      </c>
      <c r="O156" s="63"/>
      <c r="P156" s="63">
        <f t="shared" ref="P156:P161" si="131">IFERROR(IF(E156&gt;0,E156/D156*100,0),0)</f>
        <v>60.800198470189791</v>
      </c>
      <c r="Q156" s="63">
        <f t="shared" ref="Q156:Q161" si="132">IFERROR(IF(F156&gt;0,F156/D156*100,0),0)</f>
        <v>40.044825667858312</v>
      </c>
      <c r="R156" s="63">
        <f t="shared" ref="R156:R162" si="133">P156+Q156</f>
        <v>100.8450241380481</v>
      </c>
      <c r="S156" s="70"/>
      <c r="T156" s="49">
        <f t="shared" ref="T156:V161" si="134">IF(AND(H156&gt;0,L156&gt;0,P156&gt;0),AVERAGE(H156,L156,P156),AVERAGE(L156,P156))</f>
        <v>61.037810497596915</v>
      </c>
      <c r="U156" s="49">
        <f t="shared" si="134"/>
        <v>40.463483835181364</v>
      </c>
      <c r="V156" s="68">
        <f t="shared" si="134"/>
        <v>101.50129433277829</v>
      </c>
    </row>
    <row r="157" spans="1:22">
      <c r="A157" s="65"/>
      <c r="B157" s="66" t="s">
        <v>267</v>
      </c>
      <c r="C157" s="66" t="s">
        <v>268</v>
      </c>
      <c r="D157" s="67">
        <f>VLOOKUP($B157,'[1]CurBackup 1516'!$A$4:$E$298,3,FALSE)</f>
        <v>486736.75939512003</v>
      </c>
      <c r="E157" s="67">
        <f>VLOOKUP($B157,'[1]CurBackup 1516'!$A$4:$E$298,5,FALSE)</f>
        <v>304516.65999999997</v>
      </c>
      <c r="F157" s="67">
        <f>VLOOKUP($B157,'[1]COLLECTIONS 1516'!$A$9:$G$303,3,FALSE)</f>
        <v>198067.17</v>
      </c>
      <c r="G157" s="69"/>
      <c r="H157" s="63">
        <v>62.181127970653492</v>
      </c>
      <c r="I157" s="63">
        <v>40.06781500625948</v>
      </c>
      <c r="J157" s="63">
        <v>102.24894297691297</v>
      </c>
      <c r="K157" s="63"/>
      <c r="L157" s="63">
        <v>64.752571556068546</v>
      </c>
      <c r="M157" s="63">
        <v>41.494659789539703</v>
      </c>
      <c r="N157" s="63">
        <v>106.24723134560824</v>
      </c>
      <c r="O157" s="63"/>
      <c r="P157" s="63">
        <f t="shared" si="131"/>
        <v>62.562905743636556</v>
      </c>
      <c r="Q157" s="63">
        <f t="shared" si="132"/>
        <v>40.692872723675741</v>
      </c>
      <c r="R157" s="63">
        <f t="shared" si="133"/>
        <v>103.2557784673123</v>
      </c>
      <c r="S157" s="70"/>
      <c r="T157" s="49">
        <f t="shared" si="134"/>
        <v>63.165535090119533</v>
      </c>
      <c r="U157" s="49">
        <f t="shared" si="134"/>
        <v>40.751782506491644</v>
      </c>
      <c r="V157" s="68">
        <f t="shared" si="134"/>
        <v>103.91731759661116</v>
      </c>
    </row>
    <row r="158" spans="1:22">
      <c r="A158" s="65"/>
      <c r="B158" s="66" t="s">
        <v>269</v>
      </c>
      <c r="C158" s="66" t="s">
        <v>270</v>
      </c>
      <c r="D158" s="67">
        <f>VLOOKUP($B158,'[1]CurBackup 1516'!$A$4:$E$298,3,FALSE)</f>
        <v>592225.20969103999</v>
      </c>
      <c r="E158" s="67">
        <f>VLOOKUP($B158,'[1]CurBackup 1516'!$A$4:$E$298,5,FALSE)</f>
        <v>346821.34</v>
      </c>
      <c r="F158" s="67">
        <f>VLOOKUP($B158,'[1]COLLECTIONS 1516'!$A$9:$G$303,3,FALSE)</f>
        <v>266195.83</v>
      </c>
      <c r="G158" s="69"/>
      <c r="H158" s="63">
        <v>91.280988772034718</v>
      </c>
      <c r="I158" s="63">
        <v>41.026345851199075</v>
      </c>
      <c r="J158" s="63">
        <v>132.3073346232338</v>
      </c>
      <c r="K158" s="63"/>
      <c r="L158" s="63">
        <v>53.926094830747509</v>
      </c>
      <c r="M158" s="63">
        <v>42.401487608731394</v>
      </c>
      <c r="N158" s="63">
        <v>96.327582439478903</v>
      </c>
      <c r="O158" s="63"/>
      <c r="P158" s="63">
        <f t="shared" si="131"/>
        <v>58.562407395817281</v>
      </c>
      <c r="Q158" s="63">
        <f t="shared" si="132"/>
        <v>44.948412469451043</v>
      </c>
      <c r="R158" s="63">
        <f t="shared" si="133"/>
        <v>103.51081986526833</v>
      </c>
      <c r="S158" s="70"/>
      <c r="T158" s="49">
        <f t="shared" si="134"/>
        <v>67.923163666199841</v>
      </c>
      <c r="U158" s="49">
        <f t="shared" si="134"/>
        <v>42.792081976460508</v>
      </c>
      <c r="V158" s="68">
        <f t="shared" si="134"/>
        <v>110.71524564266035</v>
      </c>
    </row>
    <row r="159" spans="1:22">
      <c r="A159" s="65"/>
      <c r="B159" s="66" t="s">
        <v>271</v>
      </c>
      <c r="C159" s="66" t="s">
        <v>272</v>
      </c>
      <c r="D159" s="67">
        <f>VLOOKUP($B159,'[1]CurBackup 1516'!$A$4:$E$298,3,FALSE)</f>
        <v>7400923.9529654477</v>
      </c>
      <c r="E159" s="67">
        <f>VLOOKUP($B159,'[1]CurBackup 1516'!$A$4:$E$298,5,FALSE)</f>
        <v>4164256.83</v>
      </c>
      <c r="F159" s="67">
        <f>VLOOKUP($B159,'[1]COLLECTIONS 1516'!$A$9:$G$303,3,FALSE)</f>
        <v>3240157.44</v>
      </c>
      <c r="G159" s="69"/>
      <c r="H159" s="63">
        <v>61.3989735819952</v>
      </c>
      <c r="I159" s="63">
        <v>43.347077485315978</v>
      </c>
      <c r="J159" s="63">
        <v>104.74605106731119</v>
      </c>
      <c r="K159" s="63"/>
      <c r="L159" s="63">
        <v>57.239304794173449</v>
      </c>
      <c r="M159" s="63">
        <v>43.749286645629262</v>
      </c>
      <c r="N159" s="63">
        <v>100.98859143980272</v>
      </c>
      <c r="O159" s="63"/>
      <c r="P159" s="63">
        <f t="shared" si="131"/>
        <v>56.266715567742601</v>
      </c>
      <c r="Q159" s="63">
        <f t="shared" si="132"/>
        <v>43.780444990273324</v>
      </c>
      <c r="R159" s="63">
        <f t="shared" si="133"/>
        <v>100.04716055801592</v>
      </c>
      <c r="S159" s="70"/>
      <c r="T159" s="49">
        <f t="shared" si="134"/>
        <v>58.301664647970419</v>
      </c>
      <c r="U159" s="49">
        <f t="shared" si="134"/>
        <v>43.62560304040619</v>
      </c>
      <c r="V159" s="68">
        <f t="shared" si="134"/>
        <v>101.9272676883766</v>
      </c>
    </row>
    <row r="160" spans="1:22">
      <c r="A160" s="65"/>
      <c r="B160" s="66" t="s">
        <v>273</v>
      </c>
      <c r="C160" s="66" t="s">
        <v>274</v>
      </c>
      <c r="D160" s="67">
        <f>VLOOKUP($B160,'[1]CurBackup 1516'!$A$4:$E$298,3,FALSE)</f>
        <v>1408322.58309884</v>
      </c>
      <c r="E160" s="67">
        <f>VLOOKUP($B160,'[1]CurBackup 1516'!$A$4:$E$298,5,FALSE)</f>
        <v>751502.22000000009</v>
      </c>
      <c r="F160" s="67">
        <f>VLOOKUP($B160,'[1]COLLECTIONS 1516'!$A$9:$G$303,3,FALSE)</f>
        <v>644619.99</v>
      </c>
      <c r="G160" s="69"/>
      <c r="H160" s="63">
        <v>59.272972257532061</v>
      </c>
      <c r="I160" s="63">
        <v>43.813876964291829</v>
      </c>
      <c r="J160" s="63">
        <v>103.08684922182388</v>
      </c>
      <c r="K160" s="63"/>
      <c r="L160" s="63">
        <v>57.431293253719709</v>
      </c>
      <c r="M160" s="63">
        <v>45.059241969922162</v>
      </c>
      <c r="N160" s="63">
        <v>102.49053522364187</v>
      </c>
      <c r="O160" s="63"/>
      <c r="P160" s="63">
        <f t="shared" si="131"/>
        <v>53.361511703264199</v>
      </c>
      <c r="Q160" s="63">
        <f t="shared" si="132"/>
        <v>45.772183002390918</v>
      </c>
      <c r="R160" s="63">
        <f t="shared" si="133"/>
        <v>99.133694705655117</v>
      </c>
      <c r="S160" s="70"/>
      <c r="T160" s="49">
        <f t="shared" si="134"/>
        <v>56.688592404838658</v>
      </c>
      <c r="U160" s="49">
        <f t="shared" si="134"/>
        <v>44.881767312201639</v>
      </c>
      <c r="V160" s="68">
        <f t="shared" si="134"/>
        <v>101.57035971704029</v>
      </c>
    </row>
    <row r="161" spans="1:22">
      <c r="A161" s="65"/>
      <c r="B161" s="66" t="s">
        <v>275</v>
      </c>
      <c r="C161" s="66" t="s">
        <v>276</v>
      </c>
      <c r="D161" s="67">
        <f>VLOOKUP($B161,'[1]CurBackup 1516'!$A$4:$E$298,3,FALSE)</f>
        <v>2212332.387066768</v>
      </c>
      <c r="E161" s="67">
        <f>VLOOKUP($B161,'[1]CurBackup 1516'!$A$4:$E$298,5,FALSE)</f>
        <v>1387131.16</v>
      </c>
      <c r="F161" s="67">
        <f>VLOOKUP($B161,'[1]COLLECTIONS 1516'!$A$9:$G$303,3,FALSE)</f>
        <v>912666.75</v>
      </c>
      <c r="G161" s="69"/>
      <c r="H161" s="63">
        <v>58.349054621821338</v>
      </c>
      <c r="I161" s="63">
        <v>41.527485800049071</v>
      </c>
      <c r="J161" s="63">
        <v>99.876540421870402</v>
      </c>
      <c r="K161" s="63"/>
      <c r="L161" s="63">
        <v>56.882863949513549</v>
      </c>
      <c r="M161" s="63">
        <v>42.269844642242141</v>
      </c>
      <c r="N161" s="63">
        <v>99.152708591755697</v>
      </c>
      <c r="O161" s="63"/>
      <c r="P161" s="63">
        <f t="shared" si="131"/>
        <v>62.699943648121284</v>
      </c>
      <c r="Q161" s="63">
        <f t="shared" si="132"/>
        <v>41.253599835875647</v>
      </c>
      <c r="R161" s="63">
        <f t="shared" si="133"/>
        <v>103.95354348399692</v>
      </c>
      <c r="S161" s="70"/>
      <c r="T161" s="49">
        <f t="shared" si="134"/>
        <v>59.310620739818724</v>
      </c>
      <c r="U161" s="49">
        <f t="shared" si="134"/>
        <v>41.683643426055617</v>
      </c>
      <c r="V161" s="68">
        <f t="shared" si="134"/>
        <v>100.99426416587433</v>
      </c>
    </row>
    <row r="162" spans="1:22">
      <c r="A162" s="65"/>
      <c r="B162" s="71"/>
      <c r="C162" s="53" t="s">
        <v>30</v>
      </c>
      <c r="D162" s="54">
        <f>SUM(D156:D161)</f>
        <v>12350435.849508341</v>
      </c>
      <c r="E162" s="54">
        <f>SUM(E156:E161)</f>
        <v>7106164.8399999999</v>
      </c>
      <c r="F162" s="54">
        <f>SUM(F156:F161)</f>
        <v>5361777.18</v>
      </c>
      <c r="G162" s="56"/>
      <c r="H162" s="57">
        <v>62.234630828178538</v>
      </c>
      <c r="I162" s="57">
        <v>42.763045697845648</v>
      </c>
      <c r="J162" s="57">
        <v>104.99767652602418</v>
      </c>
      <c r="K162" s="57"/>
      <c r="L162" s="58">
        <v>57.366491913274388</v>
      </c>
      <c r="M162" s="59">
        <v>43.41668282267289</v>
      </c>
      <c r="N162" s="75">
        <v>100.78317473594728</v>
      </c>
      <c r="O162" s="57"/>
      <c r="P162" s="57">
        <f t="shared" ref="P162" si="135">IF(E162&gt;0,E162/D162*100,0)</f>
        <v>57.537765683653099</v>
      </c>
      <c r="Q162" s="57">
        <f t="shared" ref="Q162" si="136">IF(F162&gt;0,F162/D162*100,0)</f>
        <v>43.413667706419012</v>
      </c>
      <c r="R162" s="57">
        <f t="shared" si="133"/>
        <v>100.95143339007211</v>
      </c>
      <c r="S162" s="60"/>
      <c r="T162" s="72">
        <f t="shared" ref="T162:U162" si="137">AVERAGE(H162,L162,P162)</f>
        <v>59.046296141702008</v>
      </c>
      <c r="U162" s="72">
        <f t="shared" si="137"/>
        <v>43.197798742312521</v>
      </c>
      <c r="V162" s="73">
        <f t="shared" ref="V162" si="138">U162+T162</f>
        <v>102.24409488401453</v>
      </c>
    </row>
    <row r="163" spans="1:22">
      <c r="A163" s="65" t="s">
        <v>277</v>
      </c>
      <c r="B163" s="66"/>
      <c r="C163" s="66"/>
      <c r="D163" s="67"/>
      <c r="E163" s="48"/>
      <c r="F163" s="48"/>
      <c r="G163" s="69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70"/>
      <c r="T163" s="49"/>
      <c r="U163" s="49"/>
      <c r="V163" s="68"/>
    </row>
    <row r="164" spans="1:22">
      <c r="A164" s="65"/>
      <c r="B164" s="66" t="s">
        <v>278</v>
      </c>
      <c r="C164" s="66" t="s">
        <v>279</v>
      </c>
      <c r="D164" s="67">
        <f>VLOOKUP($B164,'[1]CurBackup 1516'!$A$4:$E$298,3,FALSE)</f>
        <v>0</v>
      </c>
      <c r="E164" s="67">
        <f>VLOOKUP($B164,'[1]CurBackup 1516'!$A$4:$E$298,5,FALSE)</f>
        <v>0</v>
      </c>
      <c r="F164" s="67">
        <f>VLOOKUP($B164,'[1]COLLECTIONS 1516'!$A$9:$G$303,3,FALSE)</f>
        <v>0</v>
      </c>
      <c r="G164" s="69"/>
      <c r="H164" s="63"/>
      <c r="I164" s="63"/>
      <c r="J164" s="63"/>
      <c r="K164" s="63"/>
      <c r="L164" s="63"/>
      <c r="M164" s="63"/>
      <c r="N164" s="63"/>
      <c r="O164" s="63"/>
      <c r="P164" s="63">
        <v>0</v>
      </c>
      <c r="Q164" s="63">
        <v>0</v>
      </c>
      <c r="R164" s="63">
        <v>0</v>
      </c>
      <c r="S164" s="70"/>
      <c r="T164" s="49">
        <f t="shared" ref="T164:V173" si="139">IF(AND(H164&gt;0,L164&gt;0,P164&gt;0),AVERAGE(H164,L164,P164),AVERAGE(L164,P164))</f>
        <v>0</v>
      </c>
      <c r="U164" s="49">
        <f t="shared" si="139"/>
        <v>0</v>
      </c>
      <c r="V164" s="68">
        <f t="shared" si="139"/>
        <v>0</v>
      </c>
    </row>
    <row r="165" spans="1:22">
      <c r="A165" s="65"/>
      <c r="B165" s="66" t="s">
        <v>280</v>
      </c>
      <c r="C165" s="66" t="s">
        <v>281</v>
      </c>
      <c r="D165" s="67">
        <f>VLOOKUP($B165,'[1]CurBackup 1516'!$A$4:$E$298,3,FALSE)</f>
        <v>149991.96875373999</v>
      </c>
      <c r="E165" s="67">
        <f>VLOOKUP($B165,'[1]CurBackup 1516'!$A$4:$E$298,5,FALSE)</f>
        <v>79003.169999999984</v>
      </c>
      <c r="F165" s="67">
        <f>VLOOKUP($B165,'[1]COLLECTIONS 1516'!$A$9:$G$303,3,FALSE)</f>
        <v>70693.25</v>
      </c>
      <c r="G165" s="69"/>
      <c r="H165" s="63">
        <v>82.991735076626156</v>
      </c>
      <c r="I165" s="63">
        <v>50.950403309524404</v>
      </c>
      <c r="J165" s="63">
        <v>133.94213838615056</v>
      </c>
      <c r="K165" s="63"/>
      <c r="L165" s="63">
        <v>52.070719069319097</v>
      </c>
      <c r="M165" s="63">
        <v>48.027205130493925</v>
      </c>
      <c r="N165" s="63">
        <v>100.09792419981302</v>
      </c>
      <c r="O165" s="63"/>
      <c r="P165" s="63">
        <f t="shared" ref="P165:P173" si="140">IFERROR(IF(E165&gt;0,E165/D165*100,0),0)</f>
        <v>52.67160012394335</v>
      </c>
      <c r="Q165" s="63">
        <f t="shared" ref="Q165:Q173" si="141">IFERROR(IF(F165&gt;0,F165/D165*100,0),0)</f>
        <v>47.131356823554789</v>
      </c>
      <c r="R165" s="63">
        <f t="shared" ref="R165:R174" si="142">P165+Q165</f>
        <v>99.802956947498132</v>
      </c>
      <c r="S165" s="70"/>
      <c r="T165" s="49">
        <f t="shared" si="139"/>
        <v>62.57801808996286</v>
      </c>
      <c r="U165" s="49">
        <f t="shared" si="139"/>
        <v>48.702988421191037</v>
      </c>
      <c r="V165" s="68">
        <f t="shared" si="139"/>
        <v>111.28100651115392</v>
      </c>
    </row>
    <row r="166" spans="1:22">
      <c r="A166" s="65"/>
      <c r="B166" s="66" t="s">
        <v>282</v>
      </c>
      <c r="C166" s="66" t="s">
        <v>283</v>
      </c>
      <c r="D166" s="67">
        <f>VLOOKUP($B166,'[1]CurBackup 1516'!$A$4:$E$298,3,FALSE)</f>
        <v>385830</v>
      </c>
      <c r="E166" s="67">
        <f>VLOOKUP($B166,'[1]CurBackup 1516'!$A$4:$E$298,5,FALSE)</f>
        <v>211154.79000000004</v>
      </c>
      <c r="F166" s="67">
        <f>VLOOKUP($B166,'[1]COLLECTIONS 1516'!$A$9:$G$303,3,FALSE)</f>
        <v>175974.76</v>
      </c>
      <c r="G166" s="69"/>
      <c r="H166" s="63">
        <v>58.107554429569177</v>
      </c>
      <c r="I166" s="63">
        <v>45.844514975290053</v>
      </c>
      <c r="J166" s="63">
        <v>103.95206940485923</v>
      </c>
      <c r="K166" s="63"/>
      <c r="L166" s="63">
        <v>55.453706216619779</v>
      </c>
      <c r="M166" s="63">
        <v>45.364962270682383</v>
      </c>
      <c r="N166" s="63">
        <v>100.81866848730216</v>
      </c>
      <c r="O166" s="63"/>
      <c r="P166" s="63">
        <f t="shared" si="140"/>
        <v>54.727416219578586</v>
      </c>
      <c r="Q166" s="63">
        <f t="shared" si="141"/>
        <v>45.609403104994428</v>
      </c>
      <c r="R166" s="63">
        <f t="shared" si="142"/>
        <v>100.33681932457301</v>
      </c>
      <c r="S166" s="70"/>
      <c r="T166" s="49">
        <f t="shared" si="139"/>
        <v>56.096225621922514</v>
      </c>
      <c r="U166" s="49">
        <f t="shared" si="139"/>
        <v>45.606293450322291</v>
      </c>
      <c r="V166" s="68">
        <f t="shared" si="139"/>
        <v>101.7025190722448</v>
      </c>
    </row>
    <row r="167" spans="1:22">
      <c r="A167" s="65"/>
      <c r="B167" s="66" t="s">
        <v>284</v>
      </c>
      <c r="C167" s="66" t="s">
        <v>285</v>
      </c>
      <c r="D167" s="67">
        <f>VLOOKUP($B167,'[1]CurBackup 1516'!$A$4:$E$298,3,FALSE)</f>
        <v>407487.20216125</v>
      </c>
      <c r="E167" s="67">
        <f>VLOOKUP($B167,'[1]CurBackup 1516'!$A$4:$E$298,5,FALSE)</f>
        <v>234719.12999999998</v>
      </c>
      <c r="F167" s="67">
        <f>VLOOKUP($B167,'[1]COLLECTIONS 1516'!$A$9:$G$303,3,FALSE)</f>
        <v>150783.01</v>
      </c>
      <c r="G167" s="69"/>
      <c r="H167" s="63">
        <v>58.612286780563181</v>
      </c>
      <c r="I167" s="63">
        <v>37.79254780862744</v>
      </c>
      <c r="J167" s="63">
        <v>96.404834589190614</v>
      </c>
      <c r="K167" s="63"/>
      <c r="L167" s="63">
        <v>61.699609857681395</v>
      </c>
      <c r="M167" s="63">
        <v>39.193980337896583</v>
      </c>
      <c r="N167" s="63">
        <v>100.89359019557799</v>
      </c>
      <c r="O167" s="63"/>
      <c r="P167" s="63">
        <f t="shared" si="140"/>
        <v>57.601595523757673</v>
      </c>
      <c r="Q167" s="63">
        <f t="shared" si="141"/>
        <v>37.003127754753997</v>
      </c>
      <c r="R167" s="63">
        <f t="shared" si="142"/>
        <v>94.604723278511671</v>
      </c>
      <c r="S167" s="70"/>
      <c r="T167" s="49">
        <f t="shared" si="139"/>
        <v>59.304497387334088</v>
      </c>
      <c r="U167" s="49">
        <f t="shared" si="139"/>
        <v>37.996551967092671</v>
      </c>
      <c r="V167" s="68">
        <f t="shared" si="139"/>
        <v>97.301049354426752</v>
      </c>
    </row>
    <row r="168" spans="1:22">
      <c r="A168" s="65"/>
      <c r="B168" s="66" t="s">
        <v>286</v>
      </c>
      <c r="C168" s="66" t="s">
        <v>287</v>
      </c>
      <c r="D168" s="67">
        <f>VLOOKUP($B168,'[1]CurBackup 1516'!$A$4:$E$298,3,FALSE)</f>
        <v>104230.62939944</v>
      </c>
      <c r="E168" s="67">
        <f>VLOOKUP($B168,'[1]CurBackup 1516'!$A$4:$E$298,5,FALSE)</f>
        <v>49033.319999999992</v>
      </c>
      <c r="F168" s="67">
        <f>VLOOKUP($B168,'[1]COLLECTIONS 1516'!$A$9:$G$303,3,FALSE)</f>
        <v>27262.92</v>
      </c>
      <c r="G168" s="69"/>
      <c r="H168" s="63">
        <v>55.590393025532904</v>
      </c>
      <c r="I168" s="63">
        <v>31.2181325031972</v>
      </c>
      <c r="J168" s="63">
        <v>86.808525528730101</v>
      </c>
      <c r="K168" s="63"/>
      <c r="L168" s="63">
        <v>67.183286722070662</v>
      </c>
      <c r="M168" s="63">
        <v>32.559427530999422</v>
      </c>
      <c r="N168" s="63">
        <v>99.742714253070091</v>
      </c>
      <c r="O168" s="63"/>
      <c r="P168" s="63">
        <f t="shared" si="140"/>
        <v>47.043100749292257</v>
      </c>
      <c r="Q168" s="63">
        <f t="shared" si="141"/>
        <v>26.156342101246562</v>
      </c>
      <c r="R168" s="63">
        <f t="shared" si="142"/>
        <v>73.199442850538816</v>
      </c>
      <c r="S168" s="70"/>
      <c r="T168" s="49">
        <f t="shared" si="139"/>
        <v>56.605593498965277</v>
      </c>
      <c r="U168" s="49">
        <f t="shared" si="139"/>
        <v>29.977967378481065</v>
      </c>
      <c r="V168" s="68">
        <f t="shared" si="139"/>
        <v>86.583560877446345</v>
      </c>
    </row>
    <row r="169" spans="1:22">
      <c r="A169" s="65"/>
      <c r="B169" s="66" t="s">
        <v>288</v>
      </c>
      <c r="C169" s="66" t="s">
        <v>289</v>
      </c>
      <c r="D169" s="67">
        <f>VLOOKUP($B169,'[1]CurBackup 1516'!$A$4:$E$298,3,FALSE)</f>
        <v>89734.785052949999</v>
      </c>
      <c r="E169" s="67">
        <f>VLOOKUP($B169,'[1]CurBackup 1516'!$A$4:$E$298,5,FALSE)</f>
        <v>58784.259999999995</v>
      </c>
      <c r="F169" s="67">
        <f>VLOOKUP($B169,'[1]COLLECTIONS 1516'!$A$9:$G$303,3,FALSE)</f>
        <v>27612.7</v>
      </c>
      <c r="G169" s="69"/>
      <c r="H169" s="63">
        <v>63.382083151978229</v>
      </c>
      <c r="I169" s="63">
        <v>33.973032140829901</v>
      </c>
      <c r="J169" s="63">
        <v>97.355115292808136</v>
      </c>
      <c r="K169" s="63"/>
      <c r="L169" s="63">
        <v>67.466791536861521</v>
      </c>
      <c r="M169" s="63">
        <v>36.4800753562184</v>
      </c>
      <c r="N169" s="63">
        <v>103.94686689307991</v>
      </c>
      <c r="O169" s="63"/>
      <c r="P169" s="63">
        <f t="shared" si="140"/>
        <v>65.508888181225416</v>
      </c>
      <c r="Q169" s="63">
        <f t="shared" si="141"/>
        <v>30.771456112260719</v>
      </c>
      <c r="R169" s="63">
        <f t="shared" si="142"/>
        <v>96.280344293486138</v>
      </c>
      <c r="S169" s="70"/>
      <c r="T169" s="49">
        <f t="shared" si="139"/>
        <v>65.452587623355058</v>
      </c>
      <c r="U169" s="49">
        <f t="shared" si="139"/>
        <v>33.741521203103012</v>
      </c>
      <c r="V169" s="68">
        <f t="shared" si="139"/>
        <v>99.194108826458049</v>
      </c>
    </row>
    <row r="170" spans="1:22">
      <c r="A170" s="65"/>
      <c r="B170" s="66" t="s">
        <v>290</v>
      </c>
      <c r="C170" s="66" t="s">
        <v>291</v>
      </c>
      <c r="D170" s="67">
        <f>VLOOKUP($B170,'[1]CurBackup 1516'!$A$4:$E$298,3,FALSE)</f>
        <v>60000</v>
      </c>
      <c r="E170" s="67">
        <f>VLOOKUP($B170,'[1]CurBackup 1516'!$A$4:$E$298,5,FALSE)</f>
        <v>32454.31</v>
      </c>
      <c r="F170" s="67">
        <f>VLOOKUP($B170,'[1]COLLECTIONS 1516'!$A$9:$G$303,3,FALSE)</f>
        <v>27456.11</v>
      </c>
      <c r="G170" s="69"/>
      <c r="H170" s="63">
        <v>98.993050000000011</v>
      </c>
      <c r="I170" s="63">
        <v>46.467533333333336</v>
      </c>
      <c r="J170" s="63">
        <v>145.46058333333335</v>
      </c>
      <c r="K170" s="63"/>
      <c r="L170" s="63">
        <v>53.23415</v>
      </c>
      <c r="M170" s="63">
        <v>45.905149999999999</v>
      </c>
      <c r="N170" s="63">
        <v>99.139299999999992</v>
      </c>
      <c r="O170" s="63"/>
      <c r="P170" s="63">
        <f t="shared" si="140"/>
        <v>54.090516666666666</v>
      </c>
      <c r="Q170" s="63">
        <f t="shared" si="141"/>
        <v>45.76018333333333</v>
      </c>
      <c r="R170" s="63">
        <f t="shared" si="142"/>
        <v>99.850699999999989</v>
      </c>
      <c r="S170" s="70"/>
      <c r="T170" s="49">
        <f t="shared" si="139"/>
        <v>68.772572222222223</v>
      </c>
      <c r="U170" s="49">
        <f t="shared" si="139"/>
        <v>46.044288888888879</v>
      </c>
      <c r="V170" s="68">
        <f t="shared" si="139"/>
        <v>114.81686111111111</v>
      </c>
    </row>
    <row r="171" spans="1:22">
      <c r="A171" s="65"/>
      <c r="B171" s="66" t="s">
        <v>292</v>
      </c>
      <c r="C171" s="66" t="s">
        <v>293</v>
      </c>
      <c r="D171" s="67">
        <f>VLOOKUP($B171,'[1]CurBackup 1516'!$A$4:$E$298,3,FALSE)</f>
        <v>2577204.2288792999</v>
      </c>
      <c r="E171" s="67">
        <f>VLOOKUP($B171,'[1]CurBackup 1516'!$A$4:$E$298,5,FALSE)</f>
        <v>1538506.3599999999</v>
      </c>
      <c r="F171" s="67">
        <f>VLOOKUP($B171,'[1]COLLECTIONS 1516'!$A$9:$G$303,3,FALSE)</f>
        <v>1034043.16</v>
      </c>
      <c r="G171" s="69"/>
      <c r="H171" s="63">
        <v>59.449112323602229</v>
      </c>
      <c r="I171" s="63">
        <v>44.20542394194387</v>
      </c>
      <c r="J171" s="63">
        <v>103.6545362655461</v>
      </c>
      <c r="K171" s="63"/>
      <c r="L171" s="63">
        <v>59.341764639223285</v>
      </c>
      <c r="M171" s="63">
        <v>40.486220713909844</v>
      </c>
      <c r="N171" s="63">
        <v>99.82798535313313</v>
      </c>
      <c r="O171" s="63"/>
      <c r="P171" s="63">
        <f t="shared" si="140"/>
        <v>59.696718745065112</v>
      </c>
      <c r="Q171" s="63">
        <f t="shared" si="141"/>
        <v>40.122670466424573</v>
      </c>
      <c r="R171" s="63">
        <f t="shared" si="142"/>
        <v>99.819389211489693</v>
      </c>
      <c r="S171" s="70"/>
      <c r="T171" s="49">
        <f t="shared" si="139"/>
        <v>59.495865235963542</v>
      </c>
      <c r="U171" s="49">
        <f t="shared" si="139"/>
        <v>41.604771707426096</v>
      </c>
      <c r="V171" s="68">
        <f t="shared" si="139"/>
        <v>101.10063694338965</v>
      </c>
    </row>
    <row r="172" spans="1:22">
      <c r="A172" s="65"/>
      <c r="B172" s="66" t="s">
        <v>294</v>
      </c>
      <c r="C172" s="66" t="s">
        <v>295</v>
      </c>
      <c r="D172" s="67">
        <f>VLOOKUP($B172,'[1]CurBackup 1516'!$A$4:$E$298,3,FALSE)</f>
        <v>2627499.8965238002</v>
      </c>
      <c r="E172" s="67">
        <f>VLOOKUP($B172,'[1]CurBackup 1516'!$A$4:$E$298,5,FALSE)</f>
        <v>1587032.7199999997</v>
      </c>
      <c r="F172" s="67">
        <f>VLOOKUP($B172,'[1]COLLECTIONS 1516'!$A$9:$G$303,3,FALSE)</f>
        <v>1064495.29</v>
      </c>
      <c r="G172" s="69"/>
      <c r="H172" s="63">
        <v>58.910013114232576</v>
      </c>
      <c r="I172" s="63">
        <v>41.133291068905926</v>
      </c>
      <c r="J172" s="63">
        <v>100.0433041831385</v>
      </c>
      <c r="K172" s="63"/>
      <c r="L172" s="63">
        <v>59.881285183865963</v>
      </c>
      <c r="M172" s="63">
        <v>41.116664276422604</v>
      </c>
      <c r="N172" s="63">
        <v>100.99794946028857</v>
      </c>
      <c r="O172" s="63"/>
      <c r="P172" s="63">
        <f t="shared" si="140"/>
        <v>60.400867078992263</v>
      </c>
      <c r="Q172" s="63">
        <f t="shared" si="141"/>
        <v>40.513618722053401</v>
      </c>
      <c r="R172" s="63">
        <f t="shared" si="142"/>
        <v>100.91448580104566</v>
      </c>
      <c r="S172" s="70"/>
      <c r="T172" s="49">
        <f t="shared" si="139"/>
        <v>59.730721792363603</v>
      </c>
      <c r="U172" s="49">
        <f t="shared" si="139"/>
        <v>40.921191355793979</v>
      </c>
      <c r="V172" s="68">
        <f t="shared" si="139"/>
        <v>100.65191314815758</v>
      </c>
    </row>
    <row r="173" spans="1:22">
      <c r="A173" s="65"/>
      <c r="B173" s="66" t="s">
        <v>296</v>
      </c>
      <c r="C173" s="66" t="s">
        <v>297</v>
      </c>
      <c r="D173" s="67">
        <f>VLOOKUP($B173,'[1]CurBackup 1516'!$A$4:$E$298,3,FALSE)</f>
        <v>743153.80864786997</v>
      </c>
      <c r="E173" s="67">
        <f>VLOOKUP($B173,'[1]CurBackup 1516'!$A$4:$E$298,5,FALSE)</f>
        <v>449388.34000000008</v>
      </c>
      <c r="F173" s="67">
        <f>VLOOKUP($B173,'[1]COLLECTIONS 1516'!$A$9:$G$303,3,FALSE)</f>
        <v>269280.28000000003</v>
      </c>
      <c r="G173" s="69"/>
      <c r="H173" s="63">
        <v>35.961695157345787</v>
      </c>
      <c r="I173" s="63">
        <v>37.243844084455496</v>
      </c>
      <c r="J173" s="63">
        <v>73.20553924180129</v>
      </c>
      <c r="K173" s="63"/>
      <c r="L173" s="63">
        <v>63.027330053626841</v>
      </c>
      <c r="M173" s="63">
        <v>36.592915202011874</v>
      </c>
      <c r="N173" s="63">
        <v>99.620245255638707</v>
      </c>
      <c r="O173" s="63"/>
      <c r="P173" s="63">
        <f t="shared" si="140"/>
        <v>60.470434891215717</v>
      </c>
      <c r="Q173" s="63">
        <f t="shared" si="141"/>
        <v>36.234797812574172</v>
      </c>
      <c r="R173" s="63">
        <f t="shared" si="142"/>
        <v>96.705232703789889</v>
      </c>
      <c r="S173" s="70"/>
      <c r="T173" s="49">
        <f t="shared" si="139"/>
        <v>53.153153367396122</v>
      </c>
      <c r="U173" s="49">
        <f t="shared" si="139"/>
        <v>36.69051903301385</v>
      </c>
      <c r="V173" s="68">
        <f t="shared" si="139"/>
        <v>89.843672400409957</v>
      </c>
    </row>
    <row r="174" spans="1:22">
      <c r="A174" s="65"/>
      <c r="B174" s="71"/>
      <c r="C174" s="53" t="s">
        <v>30</v>
      </c>
      <c r="D174" s="54">
        <f>SUM(D164:D173)</f>
        <v>7145132.5194183504</v>
      </c>
      <c r="E174" s="54">
        <f>SUM(E164:E173)</f>
        <v>4240076.3999999994</v>
      </c>
      <c r="F174" s="54">
        <f>SUM(F164:F173)</f>
        <v>2847601.4800000004</v>
      </c>
      <c r="G174" s="56"/>
      <c r="H174" s="57">
        <v>57.844193176309048</v>
      </c>
      <c r="I174" s="57">
        <v>41.999269252447789</v>
      </c>
      <c r="J174" s="57">
        <v>99.843462428756837</v>
      </c>
      <c r="K174" s="57"/>
      <c r="L174" s="58">
        <v>59.774678648002435</v>
      </c>
      <c r="M174" s="59">
        <v>40.646413154349524</v>
      </c>
      <c r="N174" s="75">
        <v>100.42109180235195</v>
      </c>
      <c r="O174" s="57"/>
      <c r="P174" s="57">
        <f t="shared" ref="P174" si="143">IF(E174&gt;0,E174/D174*100,0)</f>
        <v>59.342165991697563</v>
      </c>
      <c r="Q174" s="57">
        <f t="shared" ref="Q174" si="144">IF(F174&gt;0,F174/D174*100,0)</f>
        <v>39.853725207490051</v>
      </c>
      <c r="R174" s="57">
        <f t="shared" si="142"/>
        <v>99.195891199187614</v>
      </c>
      <c r="S174" s="60"/>
      <c r="T174" s="72">
        <f t="shared" ref="T174:U174" si="145">AVERAGE(H174,L174,P174)</f>
        <v>58.987012605336353</v>
      </c>
      <c r="U174" s="72">
        <f t="shared" si="145"/>
        <v>40.833135871429114</v>
      </c>
      <c r="V174" s="73">
        <f t="shared" ref="V174" si="146">U174+T174</f>
        <v>99.820148476765468</v>
      </c>
    </row>
    <row r="175" spans="1:22">
      <c r="A175" s="65" t="s">
        <v>298</v>
      </c>
      <c r="B175" s="66"/>
      <c r="C175" s="66"/>
      <c r="D175" s="67"/>
      <c r="E175" s="48"/>
      <c r="F175" s="48"/>
      <c r="G175" s="69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70"/>
      <c r="T175" s="49"/>
      <c r="U175" s="49"/>
      <c r="V175" s="68"/>
    </row>
    <row r="176" spans="1:22">
      <c r="A176" s="65"/>
      <c r="B176" s="66" t="s">
        <v>299</v>
      </c>
      <c r="C176" s="66" t="s">
        <v>300</v>
      </c>
      <c r="D176" s="67">
        <f>VLOOKUP($B176,'[1]CurBackup 1516'!$A$4:$E$298,3,FALSE)</f>
        <v>920435.74609912001</v>
      </c>
      <c r="E176" s="67">
        <f>VLOOKUP($B176,'[1]CurBackup 1516'!$A$4:$E$298,5,FALSE)</f>
        <v>537704.80999999994</v>
      </c>
      <c r="F176" s="67">
        <f>VLOOKUP($B176,'[1]COLLECTIONS 1516'!$A$9:$G$303,3,FALSE)</f>
        <v>385279.08</v>
      </c>
      <c r="G176" s="69"/>
      <c r="H176" s="63">
        <v>54.828156525519745</v>
      </c>
      <c r="I176" s="63">
        <v>43.125950320855402</v>
      </c>
      <c r="J176" s="63">
        <v>97.95410684637514</v>
      </c>
      <c r="K176" s="63"/>
      <c r="L176" s="63">
        <v>58.329377400229291</v>
      </c>
      <c r="M176" s="63">
        <v>43.778708603065532</v>
      </c>
      <c r="N176" s="63">
        <v>102.10808600329483</v>
      </c>
      <c r="O176" s="63"/>
      <c r="P176" s="63">
        <f t="shared" ref="P176:P188" si="147">IFERROR(IF(E176&gt;0,E176/D176*100,0),0)</f>
        <v>58.41850583039998</v>
      </c>
      <c r="Q176" s="63">
        <f t="shared" ref="Q176:Q188" si="148">IFERROR(IF(F176&gt;0,F176/D176*100,0),0)</f>
        <v>41.858335210561243</v>
      </c>
      <c r="R176" s="63">
        <f t="shared" ref="R176:R189" si="149">P176+Q176</f>
        <v>100.27684104096122</v>
      </c>
      <c r="S176" s="70"/>
      <c r="T176" s="49">
        <f t="shared" ref="T176:V188" si="150">IF(AND(H176&gt;0,L176&gt;0,P176&gt;0),AVERAGE(H176,L176,P176),AVERAGE(L176,P176))</f>
        <v>57.192013252049669</v>
      </c>
      <c r="U176" s="49">
        <f t="shared" si="150"/>
        <v>42.920998044827392</v>
      </c>
      <c r="V176" s="68">
        <f t="shared" si="150"/>
        <v>100.11301129687706</v>
      </c>
    </row>
    <row r="177" spans="1:22">
      <c r="A177" s="65"/>
      <c r="B177" s="66" t="s">
        <v>301</v>
      </c>
      <c r="C177" s="66" t="s">
        <v>302</v>
      </c>
      <c r="D177" s="67">
        <f>VLOOKUP($B177,'[1]CurBackup 1516'!$A$4:$E$298,3,FALSE)</f>
        <v>188939.53899855999</v>
      </c>
      <c r="E177" s="67">
        <f>VLOOKUP($B177,'[1]CurBackup 1516'!$A$4:$E$298,5,FALSE)</f>
        <v>159643.84000000003</v>
      </c>
      <c r="F177" s="67">
        <f>VLOOKUP($B177,'[1]COLLECTIONS 1516'!$A$9:$G$303,3,FALSE)</f>
        <v>29787.759999999998</v>
      </c>
      <c r="G177" s="69"/>
      <c r="H177" s="63">
        <v>54.68843462273496</v>
      </c>
      <c r="I177" s="63">
        <v>45.071568901910076</v>
      </c>
      <c r="J177" s="63">
        <v>99.760003524645043</v>
      </c>
      <c r="K177" s="63"/>
      <c r="L177" s="63">
        <v>54.773966926538563</v>
      </c>
      <c r="M177" s="63">
        <v>44.925431599472688</v>
      </c>
      <c r="N177" s="63">
        <v>99.699398526011251</v>
      </c>
      <c r="O177" s="63"/>
      <c r="P177" s="63">
        <f t="shared" si="147"/>
        <v>84.494670012514831</v>
      </c>
      <c r="Q177" s="63">
        <f t="shared" si="148"/>
        <v>15.765763036093269</v>
      </c>
      <c r="R177" s="63">
        <f t="shared" si="149"/>
        <v>100.26043304860809</v>
      </c>
      <c r="S177" s="70"/>
      <c r="T177" s="49">
        <f t="shared" si="150"/>
        <v>64.65235718726278</v>
      </c>
      <c r="U177" s="49">
        <f t="shared" si="150"/>
        <v>35.254254512492004</v>
      </c>
      <c r="V177" s="68">
        <f t="shared" si="150"/>
        <v>99.906611699754805</v>
      </c>
    </row>
    <row r="178" spans="1:22">
      <c r="A178" s="65"/>
      <c r="B178" s="66" t="s">
        <v>303</v>
      </c>
      <c r="C178" s="66" t="s">
        <v>304</v>
      </c>
      <c r="D178" s="67">
        <f>VLOOKUP($B178,'[1]CurBackup 1516'!$A$4:$E$298,3,FALSE)</f>
        <v>827438.71266111999</v>
      </c>
      <c r="E178" s="67">
        <f>VLOOKUP($B178,'[1]CurBackup 1516'!$A$4:$E$298,5,FALSE)</f>
        <v>495007.41000000003</v>
      </c>
      <c r="F178" s="67">
        <f>VLOOKUP($B178,'[1]COLLECTIONS 1516'!$A$9:$G$303,3,FALSE)</f>
        <v>338011.15</v>
      </c>
      <c r="G178" s="69"/>
      <c r="H178" s="63">
        <v>72.566626985268911</v>
      </c>
      <c r="I178" s="63">
        <v>41.816275580424652</v>
      </c>
      <c r="J178" s="63">
        <v>114.38290256569357</v>
      </c>
      <c r="K178" s="63"/>
      <c r="L178" s="63">
        <v>59.798218514204478</v>
      </c>
      <c r="M178" s="63">
        <v>40.511615203473511</v>
      </c>
      <c r="N178" s="63">
        <v>100.30983371767799</v>
      </c>
      <c r="O178" s="63"/>
      <c r="P178" s="63">
        <f t="shared" si="147"/>
        <v>59.824057350182478</v>
      </c>
      <c r="Q178" s="63">
        <f t="shared" si="148"/>
        <v>40.850294387716609</v>
      </c>
      <c r="R178" s="63">
        <f t="shared" si="149"/>
        <v>100.67435173789909</v>
      </c>
      <c r="S178" s="70"/>
      <c r="T178" s="49">
        <f t="shared" si="150"/>
        <v>64.062967616551958</v>
      </c>
      <c r="U178" s="49">
        <f t="shared" si="150"/>
        <v>41.059395057204931</v>
      </c>
      <c r="V178" s="68">
        <f t="shared" si="150"/>
        <v>105.12236267375688</v>
      </c>
    </row>
    <row r="179" spans="1:22">
      <c r="A179" s="65"/>
      <c r="B179" s="66" t="s">
        <v>305</v>
      </c>
      <c r="C179" s="66" t="s">
        <v>306</v>
      </c>
      <c r="D179" s="67">
        <f>VLOOKUP($B179,'[1]CurBackup 1516'!$A$4:$E$298,3,FALSE)</f>
        <v>642310.38736269996</v>
      </c>
      <c r="E179" s="67">
        <f>VLOOKUP($B179,'[1]CurBackup 1516'!$A$4:$E$298,5,FALSE)</f>
        <v>388360.83999999997</v>
      </c>
      <c r="F179" s="67">
        <f>VLOOKUP($B179,'[1]COLLECTIONS 1516'!$A$9:$G$303,3,FALSE)</f>
        <v>268520.87</v>
      </c>
      <c r="G179" s="69"/>
      <c r="H179" s="63">
        <v>66.070017391943665</v>
      </c>
      <c r="I179" s="63">
        <v>37.913103803897123</v>
      </c>
      <c r="J179" s="63">
        <v>103.98312119584079</v>
      </c>
      <c r="K179" s="63"/>
      <c r="L179" s="63">
        <v>62.363097887989774</v>
      </c>
      <c r="M179" s="63">
        <v>38.53052474659318</v>
      </c>
      <c r="N179" s="63">
        <v>100.89362263458295</v>
      </c>
      <c r="O179" s="63"/>
      <c r="P179" s="63">
        <f t="shared" si="147"/>
        <v>60.463110614572749</v>
      </c>
      <c r="Q179" s="63">
        <f t="shared" si="148"/>
        <v>41.805469019820094</v>
      </c>
      <c r="R179" s="63">
        <f t="shared" si="149"/>
        <v>102.26857963439284</v>
      </c>
      <c r="S179" s="70"/>
      <c r="T179" s="49">
        <f t="shared" si="150"/>
        <v>62.965408631502065</v>
      </c>
      <c r="U179" s="49">
        <f t="shared" si="150"/>
        <v>39.416365856770135</v>
      </c>
      <c r="V179" s="68">
        <f t="shared" si="150"/>
        <v>102.38177448827219</v>
      </c>
    </row>
    <row r="180" spans="1:22">
      <c r="A180" s="65"/>
      <c r="B180" s="66" t="s">
        <v>307</v>
      </c>
      <c r="C180" s="66" t="s">
        <v>308</v>
      </c>
      <c r="D180" s="67">
        <f>VLOOKUP($B180,'[1]CurBackup 1516'!$A$4:$E$298,3,FALSE)</f>
        <v>656262.14231163997</v>
      </c>
      <c r="E180" s="67">
        <f>VLOOKUP($B180,'[1]CurBackup 1516'!$A$4:$E$298,5,FALSE)</f>
        <v>373815.02999999997</v>
      </c>
      <c r="F180" s="67">
        <f>VLOOKUP($B180,'[1]COLLECTIONS 1516'!$A$9:$G$303,3,FALSE)</f>
        <v>291662.87</v>
      </c>
      <c r="G180" s="69"/>
      <c r="H180" s="63">
        <v>55.584019165894425</v>
      </c>
      <c r="I180" s="63">
        <v>46.044849901561705</v>
      </c>
      <c r="J180" s="63">
        <v>101.62886906745612</v>
      </c>
      <c r="K180" s="63"/>
      <c r="L180" s="63">
        <v>56.363512582151273</v>
      </c>
      <c r="M180" s="63">
        <v>43.605790459735076</v>
      </c>
      <c r="N180" s="63">
        <v>99.969303041886349</v>
      </c>
      <c r="O180" s="63"/>
      <c r="P180" s="63">
        <f t="shared" si="147"/>
        <v>56.961236356444587</v>
      </c>
      <c r="Q180" s="63">
        <f t="shared" si="148"/>
        <v>44.44304359423154</v>
      </c>
      <c r="R180" s="63">
        <f t="shared" si="149"/>
        <v>101.40427995067613</v>
      </c>
      <c r="S180" s="70"/>
      <c r="T180" s="49">
        <f t="shared" si="150"/>
        <v>56.302922701496755</v>
      </c>
      <c r="U180" s="49">
        <f t="shared" si="150"/>
        <v>44.697894651842773</v>
      </c>
      <c r="V180" s="68">
        <f t="shared" si="150"/>
        <v>101.00081735333953</v>
      </c>
    </row>
    <row r="181" spans="1:22">
      <c r="A181" s="65"/>
      <c r="B181" s="66" t="s">
        <v>309</v>
      </c>
      <c r="C181" s="66" t="s">
        <v>310</v>
      </c>
      <c r="D181" s="67">
        <f>VLOOKUP($B181,'[1]CurBackup 1516'!$A$4:$E$298,3,FALSE)</f>
        <v>781599.85629796004</v>
      </c>
      <c r="E181" s="67">
        <f>VLOOKUP($B181,'[1]CurBackup 1516'!$A$4:$E$298,5,FALSE)</f>
        <v>454246.31999999995</v>
      </c>
      <c r="F181" s="67">
        <f>VLOOKUP($B181,'[1]COLLECTIONS 1516'!$A$9:$G$303,3,FALSE)</f>
        <v>340864.6</v>
      </c>
      <c r="G181" s="69"/>
      <c r="H181" s="63">
        <v>58.362876289668051</v>
      </c>
      <c r="I181" s="63">
        <v>43.434418521635521</v>
      </c>
      <c r="J181" s="63">
        <v>101.79729481130357</v>
      </c>
      <c r="K181" s="63"/>
      <c r="L181" s="63">
        <v>58.496595313268607</v>
      </c>
      <c r="M181" s="63">
        <v>42.007837983905858</v>
      </c>
      <c r="N181" s="63">
        <v>100.50443329717447</v>
      </c>
      <c r="O181" s="63"/>
      <c r="P181" s="63">
        <f t="shared" si="147"/>
        <v>58.117503008704887</v>
      </c>
      <c r="Q181" s="63">
        <f t="shared" si="148"/>
        <v>43.611139031486232</v>
      </c>
      <c r="R181" s="63">
        <f t="shared" si="149"/>
        <v>101.72864204019112</v>
      </c>
      <c r="S181" s="70"/>
      <c r="T181" s="49">
        <f t="shared" si="150"/>
        <v>58.325658203880515</v>
      </c>
      <c r="U181" s="49">
        <f t="shared" si="150"/>
        <v>43.01779851234253</v>
      </c>
      <c r="V181" s="68">
        <f t="shared" si="150"/>
        <v>101.34345671622305</v>
      </c>
    </row>
    <row r="182" spans="1:22">
      <c r="A182" s="65"/>
      <c r="B182" s="66" t="s">
        <v>311</v>
      </c>
      <c r="C182" s="66" t="s">
        <v>312</v>
      </c>
      <c r="D182" s="67">
        <f>VLOOKUP($B182,'[1]CurBackup 1516'!$A$4:$E$298,3,FALSE)</f>
        <v>183899.09641453999</v>
      </c>
      <c r="E182" s="67">
        <f>VLOOKUP($B182,'[1]CurBackup 1516'!$A$4:$E$298,5,FALSE)</f>
        <v>111628.51999999999</v>
      </c>
      <c r="F182" s="67">
        <f>VLOOKUP($B182,'[1]COLLECTIONS 1516'!$A$9:$G$303,3,FALSE)</f>
        <v>74879.75</v>
      </c>
      <c r="G182" s="69"/>
      <c r="H182" s="63">
        <v>52.32875494152578</v>
      </c>
      <c r="I182" s="63">
        <v>41.994202863996861</v>
      </c>
      <c r="J182" s="63">
        <v>94.322957805522634</v>
      </c>
      <c r="K182" s="63"/>
      <c r="L182" s="63">
        <v>57.156361923187269</v>
      </c>
      <c r="M182" s="63">
        <v>43.068104195690083</v>
      </c>
      <c r="N182" s="63">
        <v>100.22446611887736</v>
      </c>
      <c r="O182" s="63"/>
      <c r="P182" s="63">
        <f t="shared" si="147"/>
        <v>60.700961655825772</v>
      </c>
      <c r="Q182" s="63">
        <f t="shared" si="148"/>
        <v>40.717845525030882</v>
      </c>
      <c r="R182" s="63">
        <f t="shared" si="149"/>
        <v>101.41880718085665</v>
      </c>
      <c r="S182" s="70"/>
      <c r="T182" s="49">
        <f t="shared" si="150"/>
        <v>56.728692840179605</v>
      </c>
      <c r="U182" s="49">
        <f t="shared" si="150"/>
        <v>41.926717528239273</v>
      </c>
      <c r="V182" s="68">
        <f t="shared" si="150"/>
        <v>98.65541036841887</v>
      </c>
    </row>
    <row r="183" spans="1:22">
      <c r="A183" s="65"/>
      <c r="B183" s="66" t="s">
        <v>313</v>
      </c>
      <c r="C183" s="66" t="s">
        <v>314</v>
      </c>
      <c r="D183" s="67">
        <f>VLOOKUP($B183,'[1]CurBackup 1516'!$A$4:$E$298,3,FALSE)</f>
        <v>973624.61011967994</v>
      </c>
      <c r="E183" s="67">
        <f>VLOOKUP($B183,'[1]CurBackup 1516'!$A$4:$E$298,5,FALSE)</f>
        <v>574116.87</v>
      </c>
      <c r="F183" s="67">
        <f>VLOOKUP($B183,'[1]COLLECTIONS 1516'!$A$9:$G$303,3,FALSE)</f>
        <v>403419.8</v>
      </c>
      <c r="G183" s="69"/>
      <c r="H183" s="63">
        <v>58.316187387501074</v>
      </c>
      <c r="I183" s="63">
        <v>41.708747422185475</v>
      </c>
      <c r="J183" s="63">
        <v>100.02493480968656</v>
      </c>
      <c r="K183" s="63"/>
      <c r="L183" s="63">
        <v>59.590978854919342</v>
      </c>
      <c r="M183" s="63">
        <v>42.650245570806874</v>
      </c>
      <c r="N183" s="63">
        <v>102.24122442572622</v>
      </c>
      <c r="O183" s="63"/>
      <c r="P183" s="63">
        <f t="shared" si="147"/>
        <v>58.96696365649882</v>
      </c>
      <c r="Q183" s="63">
        <f t="shared" si="148"/>
        <v>41.434840061244017</v>
      </c>
      <c r="R183" s="63">
        <f t="shared" si="149"/>
        <v>100.40180371774284</v>
      </c>
      <c r="S183" s="70"/>
      <c r="T183" s="49">
        <f t="shared" si="150"/>
        <v>58.958043299639748</v>
      </c>
      <c r="U183" s="49">
        <f t="shared" si="150"/>
        <v>41.931277684745453</v>
      </c>
      <c r="V183" s="68">
        <f t="shared" si="150"/>
        <v>100.88932098438521</v>
      </c>
    </row>
    <row r="184" spans="1:22">
      <c r="A184" s="65"/>
      <c r="B184" s="66" t="s">
        <v>315</v>
      </c>
      <c r="C184" s="66" t="s">
        <v>316</v>
      </c>
      <c r="D184" s="67">
        <f>VLOOKUP($B184,'[1]CurBackup 1516'!$A$4:$E$298,3,FALSE)</f>
        <v>970274.13254203997</v>
      </c>
      <c r="E184" s="67">
        <f>VLOOKUP($B184,'[1]CurBackup 1516'!$A$4:$E$298,5,FALSE)</f>
        <v>580416.01</v>
      </c>
      <c r="F184" s="67">
        <f>VLOOKUP($B184,'[1]COLLECTIONS 1516'!$A$9:$G$303,3,FALSE)</f>
        <v>394531.25</v>
      </c>
      <c r="G184" s="69"/>
      <c r="H184" s="63">
        <v>56.921005876591011</v>
      </c>
      <c r="I184" s="63">
        <v>40.228913561723253</v>
      </c>
      <c r="J184" s="63">
        <v>97.149919438314271</v>
      </c>
      <c r="K184" s="63"/>
      <c r="L184" s="63">
        <v>60.830888094786296</v>
      </c>
      <c r="M184" s="63">
        <v>41.222469553462204</v>
      </c>
      <c r="N184" s="63">
        <v>102.05335764824849</v>
      </c>
      <c r="O184" s="63"/>
      <c r="P184" s="63">
        <f t="shared" si="147"/>
        <v>59.819796337284281</v>
      </c>
      <c r="Q184" s="63">
        <f t="shared" si="148"/>
        <v>40.661833266270833</v>
      </c>
      <c r="R184" s="63">
        <f t="shared" si="149"/>
        <v>100.48162960355512</v>
      </c>
      <c r="S184" s="70"/>
      <c r="T184" s="49">
        <f t="shared" si="150"/>
        <v>59.190563436220536</v>
      </c>
      <c r="U184" s="49">
        <f t="shared" si="150"/>
        <v>40.704405460485425</v>
      </c>
      <c r="V184" s="68">
        <f t="shared" si="150"/>
        <v>99.894968896705961</v>
      </c>
    </row>
    <row r="185" spans="1:22">
      <c r="A185" s="65"/>
      <c r="B185" s="66" t="s">
        <v>317</v>
      </c>
      <c r="C185" s="66" t="s">
        <v>318</v>
      </c>
      <c r="D185" s="67">
        <f>VLOOKUP($B185,'[1]CurBackup 1516'!$A$4:$E$298,3,FALSE)</f>
        <v>283400.10145180003</v>
      </c>
      <c r="E185" s="67">
        <f>VLOOKUP($B185,'[1]CurBackup 1516'!$A$4:$E$298,5,FALSE)</f>
        <v>166929.12</v>
      </c>
      <c r="F185" s="67">
        <f>VLOOKUP($B185,'[1]COLLECTIONS 1516'!$A$9:$G$303,3,FALSE)</f>
        <v>117786</v>
      </c>
      <c r="G185" s="69"/>
      <c r="H185" s="63">
        <v>65.743795285640701</v>
      </c>
      <c r="I185" s="63">
        <v>43.346056484571641</v>
      </c>
      <c r="J185" s="63">
        <v>109.08985177021233</v>
      </c>
      <c r="K185" s="63"/>
      <c r="L185" s="63">
        <v>59.573653374986627</v>
      </c>
      <c r="M185" s="63">
        <v>42.09950013129172</v>
      </c>
      <c r="N185" s="63">
        <v>101.67315350627834</v>
      </c>
      <c r="O185" s="63"/>
      <c r="P185" s="63">
        <f t="shared" si="147"/>
        <v>58.902279549250927</v>
      </c>
      <c r="Q185" s="63">
        <f t="shared" si="148"/>
        <v>41.561735298119764</v>
      </c>
      <c r="R185" s="63">
        <f t="shared" si="149"/>
        <v>100.46401484737069</v>
      </c>
      <c r="S185" s="70"/>
      <c r="T185" s="49">
        <f t="shared" si="150"/>
        <v>61.406576069959414</v>
      </c>
      <c r="U185" s="49">
        <f t="shared" si="150"/>
        <v>42.335763971327708</v>
      </c>
      <c r="V185" s="68">
        <f t="shared" si="150"/>
        <v>103.74234004128714</v>
      </c>
    </row>
    <row r="186" spans="1:22">
      <c r="A186" s="65"/>
      <c r="B186" s="66" t="s">
        <v>319</v>
      </c>
      <c r="C186" s="66" t="s">
        <v>320</v>
      </c>
      <c r="D186" s="67">
        <f>VLOOKUP($B186,'[1]CurBackup 1516'!$A$4:$E$298,3,FALSE)</f>
        <v>4714436.6484009</v>
      </c>
      <c r="E186" s="67">
        <f>VLOOKUP($B186,'[1]CurBackup 1516'!$A$4:$E$298,5,FALSE)</f>
        <v>2652055.62</v>
      </c>
      <c r="F186" s="67">
        <f>VLOOKUP($B186,'[1]COLLECTIONS 1516'!$A$9:$G$303,3,FALSE)</f>
        <v>2071245.27</v>
      </c>
      <c r="G186" s="69"/>
      <c r="H186" s="63">
        <v>54.917649155467629</v>
      </c>
      <c r="I186" s="63">
        <v>45.194259836037418</v>
      </c>
      <c r="J186" s="63">
        <v>100.11190899150505</v>
      </c>
      <c r="K186" s="63"/>
      <c r="L186" s="63">
        <v>60.693430442392206</v>
      </c>
      <c r="M186" s="63">
        <v>40.15333010686625</v>
      </c>
      <c r="N186" s="63">
        <v>100.84676054925845</v>
      </c>
      <c r="O186" s="63"/>
      <c r="P186" s="63">
        <f t="shared" si="147"/>
        <v>56.253924228668048</v>
      </c>
      <c r="Q186" s="63">
        <f t="shared" si="148"/>
        <v>43.934099118768522</v>
      </c>
      <c r="R186" s="63">
        <f t="shared" si="149"/>
        <v>100.18802334743657</v>
      </c>
      <c r="S186" s="70"/>
      <c r="T186" s="49">
        <f t="shared" si="150"/>
        <v>57.288334608842625</v>
      </c>
      <c r="U186" s="49">
        <f t="shared" si="150"/>
        <v>43.093896353890727</v>
      </c>
      <c r="V186" s="68">
        <f t="shared" si="150"/>
        <v>100.38223096273335</v>
      </c>
    </row>
    <row r="187" spans="1:22">
      <c r="A187" s="65"/>
      <c r="B187" s="66" t="s">
        <v>321</v>
      </c>
      <c r="C187" s="66" t="s">
        <v>322</v>
      </c>
      <c r="D187" s="67">
        <f>VLOOKUP($B187,'[1]CurBackup 1516'!$A$4:$E$298,3,FALSE)</f>
        <v>743214.09784666006</v>
      </c>
      <c r="E187" s="67">
        <f>VLOOKUP($B187,'[1]CurBackup 1516'!$A$4:$E$298,5,FALSE)</f>
        <v>444885.98000000004</v>
      </c>
      <c r="F187" s="67">
        <f>VLOOKUP($B187,'[1]COLLECTIONS 1516'!$A$9:$G$303,3,FALSE)</f>
        <v>302229.11</v>
      </c>
      <c r="G187" s="69"/>
      <c r="H187" s="63">
        <v>58.663769247121401</v>
      </c>
      <c r="I187" s="63">
        <v>38.893936743292464</v>
      </c>
      <c r="J187" s="63">
        <v>97.557705990413865</v>
      </c>
      <c r="K187" s="63"/>
      <c r="L187" s="63">
        <v>62.21494465893521</v>
      </c>
      <c r="M187" s="63">
        <v>37.72067354137269</v>
      </c>
      <c r="N187" s="63">
        <v>99.9356182003079</v>
      </c>
      <c r="O187" s="63"/>
      <c r="P187" s="63">
        <f t="shared" si="147"/>
        <v>59.859733728004294</v>
      </c>
      <c r="Q187" s="63">
        <f t="shared" si="148"/>
        <v>40.665147617040482</v>
      </c>
      <c r="R187" s="63">
        <f t="shared" si="149"/>
        <v>100.52488134504478</v>
      </c>
      <c r="S187" s="70"/>
      <c r="T187" s="49">
        <f t="shared" si="150"/>
        <v>60.246149211353639</v>
      </c>
      <c r="U187" s="49">
        <f t="shared" si="150"/>
        <v>39.093252633901876</v>
      </c>
      <c r="V187" s="68">
        <f t="shared" si="150"/>
        <v>99.339401845255509</v>
      </c>
    </row>
    <row r="188" spans="1:22">
      <c r="A188" s="65"/>
      <c r="B188" s="66" t="s">
        <v>323</v>
      </c>
      <c r="C188" s="66" t="s">
        <v>324</v>
      </c>
      <c r="D188" s="67">
        <f>VLOOKUP($B188,'[1]CurBackup 1516'!$A$4:$E$298,3,FALSE)</f>
        <v>5568046.5779056</v>
      </c>
      <c r="E188" s="67">
        <f>VLOOKUP($B188,'[1]CurBackup 1516'!$A$4:$E$298,5,FALSE)</f>
        <v>3112540.9</v>
      </c>
      <c r="F188" s="67">
        <f>VLOOKUP($B188,'[1]COLLECTIONS 1516'!$A$9:$G$303,3,FALSE)</f>
        <v>2460035.69</v>
      </c>
      <c r="G188" s="69"/>
      <c r="H188" s="63">
        <v>60.65983233918859</v>
      </c>
      <c r="I188" s="63">
        <v>43.805712062929594</v>
      </c>
      <c r="J188" s="63">
        <v>104.46554440211818</v>
      </c>
      <c r="K188" s="63"/>
      <c r="L188" s="63">
        <v>56.057091856549199</v>
      </c>
      <c r="M188" s="63">
        <v>44.499837881836825</v>
      </c>
      <c r="N188" s="63">
        <v>100.55692973838603</v>
      </c>
      <c r="O188" s="63"/>
      <c r="P188" s="63">
        <f t="shared" si="147"/>
        <v>55.900051417507548</v>
      </c>
      <c r="Q188" s="63">
        <f t="shared" si="148"/>
        <v>44.181305877748841</v>
      </c>
      <c r="R188" s="63">
        <f t="shared" si="149"/>
        <v>100.0813572952564</v>
      </c>
      <c r="S188" s="70"/>
      <c r="T188" s="49">
        <f t="shared" si="150"/>
        <v>57.538991871081777</v>
      </c>
      <c r="U188" s="49">
        <f t="shared" si="150"/>
        <v>44.162285274171758</v>
      </c>
      <c r="V188" s="68">
        <f t="shared" si="150"/>
        <v>101.70127714525354</v>
      </c>
    </row>
    <row r="189" spans="1:22">
      <c r="A189" s="65"/>
      <c r="B189" s="71"/>
      <c r="C189" s="53" t="s">
        <v>30</v>
      </c>
      <c r="D189" s="54">
        <f>SUM(D176:D188)</f>
        <v>17453881.648412321</v>
      </c>
      <c r="E189" s="54">
        <f>SUM(E176:E188)</f>
        <v>10051351.270000001</v>
      </c>
      <c r="F189" s="54">
        <f>SUM(F176:F188)</f>
        <v>7478253.2000000011</v>
      </c>
      <c r="G189" s="69"/>
      <c r="H189" s="57">
        <v>58.800650141128742</v>
      </c>
      <c r="I189" s="57">
        <v>43.340776583953058</v>
      </c>
      <c r="J189" s="57">
        <v>102.1414267250818</v>
      </c>
      <c r="K189" s="57"/>
      <c r="L189" s="58">
        <v>58.721532253690171</v>
      </c>
      <c r="M189" s="59">
        <v>42.120225507159255</v>
      </c>
      <c r="N189" s="75">
        <v>100.84175776084942</v>
      </c>
      <c r="O189" s="57"/>
      <c r="P189" s="57">
        <f t="shared" ref="P189" si="151">IF(E189&gt;0,E189/D189*100,0)</f>
        <v>57.588056757072806</v>
      </c>
      <c r="Q189" s="57">
        <f t="shared" ref="Q189" si="152">IF(F189&gt;0,F189/D189*100,0)</f>
        <v>42.845788407647731</v>
      </c>
      <c r="R189" s="57">
        <f t="shared" si="149"/>
        <v>100.43384516472054</v>
      </c>
      <c r="S189" s="70"/>
      <c r="T189" s="72">
        <f t="shared" ref="T189:U189" si="153">AVERAGE(H189,L189,P189)</f>
        <v>58.370079717297244</v>
      </c>
      <c r="U189" s="72">
        <f t="shared" si="153"/>
        <v>42.768930166253348</v>
      </c>
      <c r="V189" s="73">
        <f t="shared" ref="V189" si="154">U189+T189</f>
        <v>101.13900988355059</v>
      </c>
    </row>
    <row r="190" spans="1:22">
      <c r="A190" s="65" t="s">
        <v>325</v>
      </c>
      <c r="B190" s="66"/>
      <c r="C190" s="66"/>
      <c r="D190" s="67"/>
      <c r="E190" s="48"/>
      <c r="F190" s="48"/>
      <c r="G190" s="69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70"/>
      <c r="T190" s="49"/>
      <c r="U190" s="49"/>
      <c r="V190" s="68"/>
    </row>
    <row r="191" spans="1:22">
      <c r="A191" s="65"/>
      <c r="B191" s="66" t="s">
        <v>326</v>
      </c>
      <c r="C191" s="66" t="s">
        <v>327</v>
      </c>
      <c r="D191" s="67">
        <f>VLOOKUP($B191,'[1]CurBackup 1516'!$A$4:$E$298,3,FALSE)</f>
        <v>285000</v>
      </c>
      <c r="E191" s="67">
        <f>VLOOKUP($B191,'[1]CurBackup 1516'!$A$4:$E$298,5,FALSE)</f>
        <v>173120.06000000003</v>
      </c>
      <c r="F191" s="67">
        <f>VLOOKUP($B191,'[1]COLLECTIONS 1516'!$A$9:$G$303,3,FALSE)</f>
        <v>112716.97</v>
      </c>
      <c r="G191" s="69"/>
      <c r="H191" s="63">
        <v>58.218733333333319</v>
      </c>
      <c r="I191" s="63">
        <v>39.811954385964917</v>
      </c>
      <c r="J191" s="63">
        <v>98.030687719298243</v>
      </c>
      <c r="K191" s="63"/>
      <c r="L191" s="63">
        <v>61.396392982456128</v>
      </c>
      <c r="M191" s="63">
        <v>37.288694736842103</v>
      </c>
      <c r="N191" s="63">
        <v>98.685087719298224</v>
      </c>
      <c r="O191" s="63"/>
      <c r="P191" s="63">
        <f t="shared" ref="P191:P198" si="155">IFERROR(IF(E191&gt;0,E191/D191*100,0),0)</f>
        <v>60.743880701754392</v>
      </c>
      <c r="Q191" s="63">
        <f t="shared" ref="Q191:Q198" si="156">IFERROR(IF(F191&gt;0,F191/D191*100,0),0)</f>
        <v>39.549814035087721</v>
      </c>
      <c r="R191" s="63">
        <f t="shared" ref="R191:R199" si="157">P191+Q191</f>
        <v>100.29369473684211</v>
      </c>
      <c r="S191" s="70"/>
      <c r="T191" s="49">
        <f t="shared" ref="T191:V198" si="158">IF(AND(H191&gt;0,L191&gt;0,P191&gt;0),AVERAGE(H191,L191,P191),AVERAGE(L191,P191))</f>
        <v>60.119669005847946</v>
      </c>
      <c r="U191" s="49">
        <f t="shared" si="158"/>
        <v>38.883487719298252</v>
      </c>
      <c r="V191" s="68">
        <f t="shared" si="158"/>
        <v>99.003156725146198</v>
      </c>
    </row>
    <row r="192" spans="1:22">
      <c r="A192" s="65"/>
      <c r="B192" s="66" t="s">
        <v>328</v>
      </c>
      <c r="C192" s="66" t="s">
        <v>329</v>
      </c>
      <c r="D192" s="67">
        <f>VLOOKUP($B192,'[1]CurBackup 1516'!$A$4:$E$298,3,FALSE)</f>
        <v>1313402.4022673201</v>
      </c>
      <c r="E192" s="67">
        <f>VLOOKUP($B192,'[1]CurBackup 1516'!$A$4:$E$298,5,FALSE)</f>
        <v>773928.82</v>
      </c>
      <c r="F192" s="67">
        <f>VLOOKUP($B192,'[1]COLLECTIONS 1516'!$A$9:$G$303,3,FALSE)</f>
        <v>540381.94999999995</v>
      </c>
      <c r="G192" s="69"/>
      <c r="H192" s="63">
        <v>60.770715004695106</v>
      </c>
      <c r="I192" s="63">
        <v>41.95485895653529</v>
      </c>
      <c r="J192" s="63">
        <v>102.7255739612304</v>
      </c>
      <c r="K192" s="63"/>
      <c r="L192" s="63">
        <v>59.24634150291412</v>
      </c>
      <c r="M192" s="63">
        <v>41.387122785249822</v>
      </c>
      <c r="N192" s="63">
        <v>100.63346428816394</v>
      </c>
      <c r="O192" s="63"/>
      <c r="P192" s="63">
        <f t="shared" si="155"/>
        <v>58.925491430803724</v>
      </c>
      <c r="Q192" s="63">
        <f t="shared" si="156"/>
        <v>41.143669987746428</v>
      </c>
      <c r="R192" s="63">
        <f t="shared" si="157"/>
        <v>100.06916141855015</v>
      </c>
      <c r="S192" s="70"/>
      <c r="T192" s="49">
        <f t="shared" si="158"/>
        <v>59.647515979470988</v>
      </c>
      <c r="U192" s="49">
        <f t="shared" si="158"/>
        <v>41.495217243177173</v>
      </c>
      <c r="V192" s="68">
        <f t="shared" si="158"/>
        <v>101.14273322264815</v>
      </c>
    </row>
    <row r="193" spans="1:22">
      <c r="A193" s="65"/>
      <c r="B193" s="66" t="s">
        <v>330</v>
      </c>
      <c r="C193" s="66" t="s">
        <v>331</v>
      </c>
      <c r="D193" s="67">
        <f>VLOOKUP($B193,'[1]CurBackup 1516'!$A$4:$E$298,3,FALSE)</f>
        <v>205000</v>
      </c>
      <c r="E193" s="67">
        <f>VLOOKUP($B193,'[1]CurBackup 1516'!$A$4:$E$298,5,FALSE)</f>
        <v>134386.77999999997</v>
      </c>
      <c r="F193" s="67">
        <f>VLOOKUP($B193,'[1]COLLECTIONS 1516'!$A$9:$G$303,3,FALSE)</f>
        <v>70967.48</v>
      </c>
      <c r="G193" s="69"/>
      <c r="H193" s="63">
        <v>65.977430769230764</v>
      </c>
      <c r="I193" s="63">
        <v>34.461528205128204</v>
      </c>
      <c r="J193" s="63">
        <v>100.43895897435897</v>
      </c>
      <c r="K193" s="63"/>
      <c r="L193" s="63">
        <v>64.10454</v>
      </c>
      <c r="M193" s="63">
        <v>35.102245000000003</v>
      </c>
      <c r="N193" s="63">
        <v>99.206784999999996</v>
      </c>
      <c r="O193" s="63"/>
      <c r="P193" s="63">
        <f t="shared" si="155"/>
        <v>65.554526829268283</v>
      </c>
      <c r="Q193" s="63">
        <f t="shared" si="156"/>
        <v>34.618282926829266</v>
      </c>
      <c r="R193" s="63">
        <f t="shared" si="157"/>
        <v>100.17280975609755</v>
      </c>
      <c r="S193" s="70"/>
      <c r="T193" s="49">
        <f t="shared" si="158"/>
        <v>65.212165866166345</v>
      </c>
      <c r="U193" s="49">
        <f t="shared" si="158"/>
        <v>34.727352043985825</v>
      </c>
      <c r="V193" s="68">
        <f t="shared" si="158"/>
        <v>99.939517910152176</v>
      </c>
    </row>
    <row r="194" spans="1:22">
      <c r="A194" s="65"/>
      <c r="B194" s="66" t="s">
        <v>332</v>
      </c>
      <c r="C194" s="66" t="s">
        <v>333</v>
      </c>
      <c r="D194" s="67">
        <f>VLOOKUP($B194,'[1]CurBackup 1516'!$A$4:$E$298,3,FALSE)</f>
        <v>422000</v>
      </c>
      <c r="E194" s="67">
        <f>VLOOKUP($B194,'[1]CurBackup 1516'!$A$4:$E$298,5,FALSE)</f>
        <v>265751.86</v>
      </c>
      <c r="F194" s="67">
        <f>VLOOKUP($B194,'[1]COLLECTIONS 1516'!$A$9:$G$303,3,FALSE)</f>
        <v>155208.31</v>
      </c>
      <c r="G194" s="69"/>
      <c r="H194" s="63">
        <v>67.653643835616435</v>
      </c>
      <c r="I194" s="63">
        <v>37.748282191780824</v>
      </c>
      <c r="J194" s="63">
        <v>105.40192602739725</v>
      </c>
      <c r="K194" s="63"/>
      <c r="L194" s="63">
        <v>63.222694312796214</v>
      </c>
      <c r="M194" s="63">
        <v>36.485364928909952</v>
      </c>
      <c r="N194" s="63">
        <v>99.708059241706167</v>
      </c>
      <c r="O194" s="63"/>
      <c r="P194" s="63">
        <f t="shared" si="155"/>
        <v>62.974374407582935</v>
      </c>
      <c r="Q194" s="63">
        <f t="shared" si="156"/>
        <v>36.779220379146921</v>
      </c>
      <c r="R194" s="63">
        <f t="shared" si="157"/>
        <v>99.753594786729849</v>
      </c>
      <c r="S194" s="70"/>
      <c r="T194" s="49">
        <f t="shared" si="158"/>
        <v>64.616904185331862</v>
      </c>
      <c r="U194" s="49">
        <f t="shared" si="158"/>
        <v>37.004289166612566</v>
      </c>
      <c r="V194" s="68">
        <f t="shared" si="158"/>
        <v>101.62119335194443</v>
      </c>
    </row>
    <row r="195" spans="1:22">
      <c r="A195" s="74"/>
      <c r="B195" s="66" t="s">
        <v>334</v>
      </c>
      <c r="C195" s="66" t="s">
        <v>335</v>
      </c>
      <c r="D195" s="67">
        <f>VLOOKUP($B195,'[1]CurBackup 1516'!$A$4:$E$298,3,FALSE)</f>
        <v>698000</v>
      </c>
      <c r="E195" s="67">
        <f>VLOOKUP($B195,'[1]CurBackup 1516'!$A$4:$E$298,5,FALSE)</f>
        <v>419872.4</v>
      </c>
      <c r="F195" s="67">
        <f>VLOOKUP($B195,'[1]COLLECTIONS 1516'!$A$9:$G$303,3,FALSE)</f>
        <v>275032.87</v>
      </c>
      <c r="G195" s="69"/>
      <c r="H195" s="63">
        <v>59.671381088825214</v>
      </c>
      <c r="I195" s="63">
        <v>40.141111747851006</v>
      </c>
      <c r="J195" s="63">
        <v>99.812492836676228</v>
      </c>
      <c r="K195" s="63"/>
      <c r="L195" s="63">
        <v>61.605297994269328</v>
      </c>
      <c r="M195" s="63">
        <v>39.150362464183388</v>
      </c>
      <c r="N195" s="63">
        <v>100.75566045845272</v>
      </c>
      <c r="O195" s="63"/>
      <c r="P195" s="63">
        <f t="shared" si="155"/>
        <v>60.153638968481381</v>
      </c>
      <c r="Q195" s="63">
        <f t="shared" si="156"/>
        <v>39.402989971346699</v>
      </c>
      <c r="R195" s="63">
        <f t="shared" si="157"/>
        <v>99.556628939828073</v>
      </c>
      <c r="S195" s="70"/>
      <c r="T195" s="49">
        <f t="shared" si="158"/>
        <v>60.476772683858634</v>
      </c>
      <c r="U195" s="49">
        <f t="shared" si="158"/>
        <v>39.56482139446036</v>
      </c>
      <c r="V195" s="68">
        <f t="shared" si="158"/>
        <v>100.04159407831901</v>
      </c>
    </row>
    <row r="196" spans="1:22">
      <c r="A196" s="65"/>
      <c r="B196" s="66" t="s">
        <v>336</v>
      </c>
      <c r="C196" s="66" t="s">
        <v>337</v>
      </c>
      <c r="D196" s="67">
        <f>VLOOKUP($B196,'[1]CurBackup 1516'!$A$4:$E$298,3,FALSE)</f>
        <v>682000</v>
      </c>
      <c r="E196" s="67">
        <f>VLOOKUP($B196,'[1]CurBackup 1516'!$A$4:$E$298,5,FALSE)</f>
        <v>422906.62</v>
      </c>
      <c r="F196" s="67">
        <f>VLOOKUP($B196,'[1]COLLECTIONS 1516'!$A$9:$G$303,3,FALSE)</f>
        <v>269825.68</v>
      </c>
      <c r="G196" s="69"/>
      <c r="H196" s="63">
        <v>70.07494516129033</v>
      </c>
      <c r="I196" s="63">
        <v>38.880835483870968</v>
      </c>
      <c r="J196" s="63">
        <v>108.9557806451613</v>
      </c>
      <c r="K196" s="63"/>
      <c r="L196" s="63">
        <v>60.583325513196471</v>
      </c>
      <c r="M196" s="63">
        <v>38.251945747800583</v>
      </c>
      <c r="N196" s="63">
        <v>98.835271260997047</v>
      </c>
      <c r="O196" s="63"/>
      <c r="P196" s="63">
        <f t="shared" si="155"/>
        <v>62.009768328445745</v>
      </c>
      <c r="Q196" s="63">
        <f t="shared" si="156"/>
        <v>39.563882697947214</v>
      </c>
      <c r="R196" s="63">
        <f t="shared" si="157"/>
        <v>101.57365102639295</v>
      </c>
      <c r="S196" s="70"/>
      <c r="T196" s="49">
        <f t="shared" si="158"/>
        <v>64.222679667644186</v>
      </c>
      <c r="U196" s="49">
        <f t="shared" si="158"/>
        <v>38.898887976539584</v>
      </c>
      <c r="V196" s="68">
        <f t="shared" si="158"/>
        <v>103.12156764418376</v>
      </c>
    </row>
    <row r="197" spans="1:22">
      <c r="A197" s="65"/>
      <c r="B197" s="66" t="s">
        <v>338</v>
      </c>
      <c r="C197" s="66" t="s">
        <v>339</v>
      </c>
      <c r="D197" s="67">
        <f>VLOOKUP($B197,'[1]CurBackup 1516'!$A$4:$E$298,3,FALSE)</f>
        <v>535000</v>
      </c>
      <c r="E197" s="67">
        <f>VLOOKUP($B197,'[1]CurBackup 1516'!$A$4:$E$298,5,FALSE)</f>
        <v>308728</v>
      </c>
      <c r="F197" s="67">
        <f>VLOOKUP($B197,'[1]COLLECTIONS 1516'!$A$9:$G$303,3,FALSE)</f>
        <v>228502.1</v>
      </c>
      <c r="G197" s="69"/>
      <c r="H197" s="63">
        <v>60.2243494949495</v>
      </c>
      <c r="I197" s="63">
        <v>41.59049898989899</v>
      </c>
      <c r="J197" s="63">
        <v>101.81484848484848</v>
      </c>
      <c r="K197" s="63"/>
      <c r="L197" s="63">
        <v>56.926592523364491</v>
      </c>
      <c r="M197" s="63">
        <v>43.710287850467289</v>
      </c>
      <c r="N197" s="63">
        <v>100.63688037383179</v>
      </c>
      <c r="O197" s="63"/>
      <c r="P197" s="63">
        <f t="shared" si="155"/>
        <v>57.70616822429907</v>
      </c>
      <c r="Q197" s="63">
        <f t="shared" si="156"/>
        <v>42.710672897196261</v>
      </c>
      <c r="R197" s="63">
        <f t="shared" si="157"/>
        <v>100.41684112149534</v>
      </c>
      <c r="S197" s="70"/>
      <c r="T197" s="49">
        <f t="shared" si="158"/>
        <v>58.285703414204356</v>
      </c>
      <c r="U197" s="49">
        <f t="shared" si="158"/>
        <v>42.670486579187504</v>
      </c>
      <c r="V197" s="68">
        <f t="shared" si="158"/>
        <v>100.95618999339187</v>
      </c>
    </row>
    <row r="198" spans="1:22">
      <c r="A198" s="65"/>
      <c r="B198" s="66" t="s">
        <v>340</v>
      </c>
      <c r="C198" s="66" t="s">
        <v>341</v>
      </c>
      <c r="D198" s="67">
        <f>VLOOKUP($B198,'[1]CurBackup 1516'!$A$4:$E$298,3,FALSE)</f>
        <v>1046000</v>
      </c>
      <c r="E198" s="67">
        <f>VLOOKUP($B198,'[1]CurBackup 1516'!$A$4:$E$298,5,FALSE)</f>
        <v>622448.6399999999</v>
      </c>
      <c r="F198" s="67">
        <f>VLOOKUP($B198,'[1]COLLECTIONS 1516'!$A$9:$G$303,3,FALSE)</f>
        <v>443171.45</v>
      </c>
      <c r="G198" s="56"/>
      <c r="H198" s="63">
        <v>58.897721182266004</v>
      </c>
      <c r="I198" s="63">
        <v>42.394018719211815</v>
      </c>
      <c r="J198" s="63">
        <v>101.29173990147783</v>
      </c>
      <c r="K198" s="63"/>
      <c r="L198" s="63">
        <v>58.082316504854383</v>
      </c>
      <c r="M198" s="63">
        <v>41.680848543689322</v>
      </c>
      <c r="N198" s="63">
        <v>99.763165048543698</v>
      </c>
      <c r="O198" s="63"/>
      <c r="P198" s="63">
        <f t="shared" si="155"/>
        <v>59.507518164435936</v>
      </c>
      <c r="Q198" s="63">
        <f t="shared" si="156"/>
        <v>42.368207456978965</v>
      </c>
      <c r="R198" s="63">
        <f t="shared" si="157"/>
        <v>101.8757256214149</v>
      </c>
      <c r="S198" s="60"/>
      <c r="T198" s="49">
        <f t="shared" si="158"/>
        <v>58.829185283852105</v>
      </c>
      <c r="U198" s="49">
        <f t="shared" si="158"/>
        <v>42.147691573293365</v>
      </c>
      <c r="V198" s="68">
        <f t="shared" si="158"/>
        <v>100.97687685714548</v>
      </c>
    </row>
    <row r="199" spans="1:22">
      <c r="A199" s="65"/>
      <c r="B199" s="71"/>
      <c r="C199" s="53" t="s">
        <v>30</v>
      </c>
      <c r="D199" s="54">
        <f>SUM(D191:D198)</f>
        <v>5186402.4022673201</v>
      </c>
      <c r="E199" s="54">
        <f>SUM(E191:E198)</f>
        <v>3121143.1799999997</v>
      </c>
      <c r="F199" s="54">
        <f>SUM(F191:F198)</f>
        <v>2095806.81</v>
      </c>
      <c r="G199" s="69"/>
      <c r="H199" s="57">
        <v>61.922384623745863</v>
      </c>
      <c r="I199" s="57">
        <v>40.622396577206501</v>
      </c>
      <c r="J199" s="57">
        <v>102.54478120095237</v>
      </c>
      <c r="K199" s="57"/>
      <c r="L199" s="58">
        <v>59.905699790354475</v>
      </c>
      <c r="M199" s="59">
        <v>40.090637607662906</v>
      </c>
      <c r="N199" s="75">
        <v>99.996337398017374</v>
      </c>
      <c r="O199" s="57"/>
      <c r="P199" s="57">
        <f t="shared" ref="P199" si="159">IF(E199&gt;0,E199/D199*100,0)</f>
        <v>60.179348571864409</v>
      </c>
      <c r="Q199" s="57">
        <f t="shared" ref="Q199" si="160">IF(F199&gt;0,F199/D199*100,0)</f>
        <v>40.409645211559059</v>
      </c>
      <c r="R199" s="57">
        <f t="shared" si="157"/>
        <v>100.58899378342346</v>
      </c>
      <c r="S199" s="70"/>
      <c r="T199" s="72">
        <f t="shared" ref="T199:U199" si="161">AVERAGE(H199,L199,P199)</f>
        <v>60.669144328654916</v>
      </c>
      <c r="U199" s="72">
        <f t="shared" si="161"/>
        <v>40.374226465476148</v>
      </c>
      <c r="V199" s="73">
        <f t="shared" ref="V199" si="162">U199+T199</f>
        <v>101.04337079413106</v>
      </c>
    </row>
    <row r="200" spans="1:22">
      <c r="A200" s="65" t="s">
        <v>342</v>
      </c>
      <c r="B200" s="66"/>
      <c r="C200" s="66"/>
      <c r="D200" s="67"/>
      <c r="E200" s="48"/>
      <c r="F200" s="48"/>
      <c r="G200" s="69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70"/>
      <c r="T200" s="49"/>
      <c r="U200" s="49"/>
      <c r="V200" s="68"/>
    </row>
    <row r="201" spans="1:22">
      <c r="A201" s="65"/>
      <c r="B201" s="66" t="s">
        <v>343</v>
      </c>
      <c r="C201" s="66" t="s">
        <v>344</v>
      </c>
      <c r="D201" s="67">
        <f>VLOOKUP($B201,'[1]CurBackup 1516'!$A$4:$E$298,3,FALSE)</f>
        <v>666438.11245790997</v>
      </c>
      <c r="E201" s="67">
        <f>VLOOKUP($B201,'[1]CurBackup 1516'!$A$4:$E$298,5,FALSE)</f>
        <v>361903.99</v>
      </c>
      <c r="F201" s="67">
        <f>VLOOKUP($B201,'[1]COLLECTIONS 1516'!$A$9:$G$303,3,FALSE)</f>
        <v>287243.25</v>
      </c>
      <c r="G201" s="69"/>
      <c r="H201" s="63">
        <v>57.356865165860285</v>
      </c>
      <c r="I201" s="63">
        <v>43.040043963227653</v>
      </c>
      <c r="J201" s="63">
        <v>100.39690912908793</v>
      </c>
      <c r="K201" s="63"/>
      <c r="L201" s="63">
        <v>56.843737879952108</v>
      </c>
      <c r="M201" s="63">
        <v>43.875114548160035</v>
      </c>
      <c r="N201" s="63">
        <v>100.71885242811214</v>
      </c>
      <c r="O201" s="63"/>
      <c r="P201" s="63">
        <f t="shared" ref="P201:P207" si="163">IFERROR(IF(E201&gt;0,E201/D201*100,0),0)</f>
        <v>54.304215685572252</v>
      </c>
      <c r="Q201" s="63">
        <f t="shared" ref="Q201:Q207" si="164">IFERROR(IF(F201&gt;0,F201/D201*100,0),0)</f>
        <v>43.101263962922189</v>
      </c>
      <c r="R201" s="63">
        <f t="shared" ref="R201:R208" si="165">P201+Q201</f>
        <v>97.405479648494435</v>
      </c>
      <c r="S201" s="70"/>
      <c r="T201" s="49">
        <f t="shared" ref="T201:V207" si="166">IF(AND(H201&gt;0,L201&gt;0,P201&gt;0),AVERAGE(H201,L201,P201),AVERAGE(L201,P201))</f>
        <v>56.168272910461546</v>
      </c>
      <c r="U201" s="49">
        <f t="shared" si="166"/>
        <v>43.338807491436626</v>
      </c>
      <c r="V201" s="68">
        <f t="shared" si="166"/>
        <v>99.507080401898179</v>
      </c>
    </row>
    <row r="202" spans="1:22">
      <c r="A202" s="65"/>
      <c r="B202" s="66" t="s">
        <v>345</v>
      </c>
      <c r="C202" s="66" t="s">
        <v>346</v>
      </c>
      <c r="D202" s="67">
        <f>VLOOKUP($B202,'[1]CurBackup 1516'!$A$4:$E$298,3,FALSE)</f>
        <v>690109.08679056005</v>
      </c>
      <c r="E202" s="67">
        <f>VLOOKUP($B202,'[1]CurBackup 1516'!$A$4:$E$298,5,FALSE)</f>
        <v>389947.86999999994</v>
      </c>
      <c r="F202" s="67">
        <f>VLOOKUP($B202,'[1]COLLECTIONS 1516'!$A$9:$G$303,3,FALSE)</f>
        <v>287202.55</v>
      </c>
      <c r="G202" s="69"/>
      <c r="H202" s="63">
        <v>62.335061478577067</v>
      </c>
      <c r="I202" s="63">
        <v>43.182181289114332</v>
      </c>
      <c r="J202" s="63">
        <v>105.5172427676914</v>
      </c>
      <c r="K202" s="63"/>
      <c r="L202" s="63">
        <v>58.221503440287329</v>
      </c>
      <c r="M202" s="63">
        <v>42.594116932827575</v>
      </c>
      <c r="N202" s="63">
        <v>100.81562037311491</v>
      </c>
      <c r="O202" s="63"/>
      <c r="P202" s="63">
        <f t="shared" si="163"/>
        <v>56.505250758760774</v>
      </c>
      <c r="Q202" s="63">
        <f t="shared" si="164"/>
        <v>41.616978459981148</v>
      </c>
      <c r="R202" s="63">
        <f t="shared" si="165"/>
        <v>98.122229218741921</v>
      </c>
      <c r="S202" s="70"/>
      <c r="T202" s="49">
        <f t="shared" si="166"/>
        <v>59.020605225875052</v>
      </c>
      <c r="U202" s="49">
        <f t="shared" si="166"/>
        <v>42.464425560641018</v>
      </c>
      <c r="V202" s="68">
        <f t="shared" si="166"/>
        <v>101.48503078651606</v>
      </c>
    </row>
    <row r="203" spans="1:22">
      <c r="A203" s="65"/>
      <c r="B203" s="66" t="s">
        <v>347</v>
      </c>
      <c r="C203" s="66" t="s">
        <v>348</v>
      </c>
      <c r="D203" s="67">
        <f>VLOOKUP($B203,'[1]CurBackup 1516'!$A$4:$E$298,3,FALSE)</f>
        <v>7141967.8841749001</v>
      </c>
      <c r="E203" s="67">
        <f>VLOOKUP($B203,'[1]CurBackup 1516'!$A$4:$E$298,5,FALSE)</f>
        <v>4060813.6199999996</v>
      </c>
      <c r="F203" s="67">
        <f>VLOOKUP($B203,'[1]COLLECTIONS 1516'!$A$9:$G$303,3,FALSE)</f>
        <v>3099527.29</v>
      </c>
      <c r="G203" s="69"/>
      <c r="H203" s="63">
        <v>55.954454019721076</v>
      </c>
      <c r="I203" s="63">
        <v>45.218814512529484</v>
      </c>
      <c r="J203" s="63">
        <v>101.17326853225056</v>
      </c>
      <c r="K203" s="63"/>
      <c r="L203" s="63">
        <v>56.746395548011719</v>
      </c>
      <c r="M203" s="63">
        <v>42.96426861907964</v>
      </c>
      <c r="N203" s="63">
        <v>99.710664167091352</v>
      </c>
      <c r="O203" s="63"/>
      <c r="P203" s="63">
        <f t="shared" si="163"/>
        <v>56.858469344253272</v>
      </c>
      <c r="Q203" s="63">
        <f t="shared" si="164"/>
        <v>43.398785044495945</v>
      </c>
      <c r="R203" s="63">
        <f t="shared" si="165"/>
        <v>100.25725438874922</v>
      </c>
      <c r="S203" s="70"/>
      <c r="T203" s="49">
        <f t="shared" si="166"/>
        <v>56.519772970662025</v>
      </c>
      <c r="U203" s="49">
        <f t="shared" si="166"/>
        <v>43.860622725368358</v>
      </c>
      <c r="V203" s="68">
        <f t="shared" si="166"/>
        <v>100.38039569603039</v>
      </c>
    </row>
    <row r="204" spans="1:22">
      <c r="A204" s="65"/>
      <c r="B204" s="66" t="s">
        <v>349</v>
      </c>
      <c r="C204" s="66" t="s">
        <v>350</v>
      </c>
      <c r="D204" s="67">
        <f>VLOOKUP($B204,'[1]CurBackup 1516'!$A$4:$E$298,3,FALSE)</f>
        <v>594167.64738054003</v>
      </c>
      <c r="E204" s="67">
        <f>VLOOKUP($B204,'[1]CurBackup 1516'!$A$4:$E$298,5,FALSE)</f>
        <v>323212.28000000003</v>
      </c>
      <c r="F204" s="67">
        <f>VLOOKUP($B204,'[1]COLLECTIONS 1516'!$A$9:$G$303,3,FALSE)</f>
        <v>210483.28</v>
      </c>
      <c r="G204" s="69"/>
      <c r="H204" s="63">
        <v>64.764073693914042</v>
      </c>
      <c r="I204" s="63">
        <v>42.098552820392001</v>
      </c>
      <c r="J204" s="63">
        <v>106.86262651430604</v>
      </c>
      <c r="K204" s="63"/>
      <c r="L204" s="63">
        <v>60.20951332476151</v>
      </c>
      <c r="M204" s="63">
        <v>41.176323262566434</v>
      </c>
      <c r="N204" s="63">
        <v>101.38583658732794</v>
      </c>
      <c r="O204" s="63"/>
      <c r="P204" s="63">
        <f t="shared" si="163"/>
        <v>54.397488894745528</v>
      </c>
      <c r="Q204" s="63">
        <f t="shared" si="164"/>
        <v>35.424897489444433</v>
      </c>
      <c r="R204" s="63">
        <f t="shared" si="165"/>
        <v>89.822386384189969</v>
      </c>
      <c r="S204" s="70"/>
      <c r="T204" s="49">
        <f t="shared" si="166"/>
        <v>59.790358637807024</v>
      </c>
      <c r="U204" s="49">
        <f t="shared" si="166"/>
        <v>39.566591190800956</v>
      </c>
      <c r="V204" s="68">
        <f t="shared" si="166"/>
        <v>99.356949828607981</v>
      </c>
    </row>
    <row r="205" spans="1:22">
      <c r="A205" s="65"/>
      <c r="B205" s="66" t="s">
        <v>351</v>
      </c>
      <c r="C205" s="66" t="s">
        <v>352</v>
      </c>
      <c r="D205" s="67">
        <f>VLOOKUP($B205,'[1]CurBackup 1516'!$A$4:$E$298,3,FALSE)</f>
        <v>2878126.8484126702</v>
      </c>
      <c r="E205" s="67">
        <f>VLOOKUP($B205,'[1]CurBackup 1516'!$A$4:$E$298,5,FALSE)</f>
        <v>1651960.31</v>
      </c>
      <c r="F205" s="67">
        <f>VLOOKUP($B205,'[1]COLLECTIONS 1516'!$A$9:$G$303,3,FALSE)</f>
        <v>1203485.5900000001</v>
      </c>
      <c r="G205" s="69"/>
      <c r="H205" s="63">
        <v>57.833628710682497</v>
      </c>
      <c r="I205" s="63">
        <v>43.554258648282094</v>
      </c>
      <c r="J205" s="63">
        <v>101.38788735896459</v>
      </c>
      <c r="K205" s="63"/>
      <c r="L205" s="63">
        <v>58.240786096992714</v>
      </c>
      <c r="M205" s="63">
        <v>42.053037325126539</v>
      </c>
      <c r="N205" s="63">
        <v>100.29382342211926</v>
      </c>
      <c r="O205" s="63"/>
      <c r="P205" s="63">
        <f t="shared" si="163"/>
        <v>57.39706402833081</v>
      </c>
      <c r="Q205" s="63">
        <f t="shared" si="164"/>
        <v>41.814890496009241</v>
      </c>
      <c r="R205" s="63">
        <f t="shared" si="165"/>
        <v>99.211954524340058</v>
      </c>
      <c r="S205" s="70"/>
      <c r="T205" s="49">
        <f t="shared" si="166"/>
        <v>57.823826278668669</v>
      </c>
      <c r="U205" s="49">
        <f t="shared" si="166"/>
        <v>42.474062156472627</v>
      </c>
      <c r="V205" s="68">
        <f t="shared" si="166"/>
        <v>100.2978884351413</v>
      </c>
    </row>
    <row r="206" spans="1:22">
      <c r="A206" s="65"/>
      <c r="B206" s="66" t="s">
        <v>353</v>
      </c>
      <c r="C206" s="66" t="s">
        <v>354</v>
      </c>
      <c r="D206" s="67">
        <f>VLOOKUP($B206,'[1]CurBackup 1516'!$A$4:$E$298,3,FALSE)</f>
        <v>4618710.9478029404</v>
      </c>
      <c r="E206" s="67">
        <f>VLOOKUP($B206,'[1]CurBackup 1516'!$A$4:$E$298,5,FALSE)</f>
        <v>2617519.5200000005</v>
      </c>
      <c r="F206" s="67">
        <f>VLOOKUP($B206,'[1]COLLECTIONS 1516'!$A$9:$G$303,3,FALSE)</f>
        <v>1903556.39</v>
      </c>
      <c r="G206" s="69"/>
      <c r="H206" s="63">
        <v>58.960368997421099</v>
      </c>
      <c r="I206" s="63">
        <v>42.887353398659435</v>
      </c>
      <c r="J206" s="63">
        <v>101.84772239608054</v>
      </c>
      <c r="K206" s="63"/>
      <c r="L206" s="63">
        <v>57.339345778283466</v>
      </c>
      <c r="M206" s="63">
        <v>43.203519098121681</v>
      </c>
      <c r="N206" s="63">
        <v>100.54286487640515</v>
      </c>
      <c r="O206" s="63"/>
      <c r="P206" s="63">
        <f t="shared" si="163"/>
        <v>56.67207906234357</v>
      </c>
      <c r="Q206" s="63">
        <f t="shared" si="164"/>
        <v>41.214018619318374</v>
      </c>
      <c r="R206" s="63">
        <f t="shared" si="165"/>
        <v>97.886097681661937</v>
      </c>
      <c r="S206" s="70"/>
      <c r="T206" s="49">
        <f t="shared" si="166"/>
        <v>57.657264612682717</v>
      </c>
      <c r="U206" s="49">
        <f t="shared" si="166"/>
        <v>42.434963705366499</v>
      </c>
      <c r="V206" s="68">
        <f t="shared" si="166"/>
        <v>100.09222831804921</v>
      </c>
    </row>
    <row r="207" spans="1:22">
      <c r="A207" s="65"/>
      <c r="B207" s="66" t="s">
        <v>355</v>
      </c>
      <c r="C207" s="66" t="s">
        <v>356</v>
      </c>
      <c r="D207" s="67">
        <f>VLOOKUP($B207,'[1]CurBackup 1516'!$A$4:$E$298,3,FALSE)</f>
        <v>1571257.1498628999</v>
      </c>
      <c r="E207" s="67">
        <f>VLOOKUP($B207,'[1]CurBackup 1516'!$A$4:$E$298,5,FALSE)</f>
        <v>939577.1399999999</v>
      </c>
      <c r="F207" s="67">
        <f>VLOOKUP($B207,'[1]COLLECTIONS 1516'!$A$9:$G$303,3,FALSE)</f>
        <v>598924.44999999995</v>
      </c>
      <c r="G207" s="56"/>
      <c r="H207" s="63">
        <v>60.373155378299117</v>
      </c>
      <c r="I207" s="63">
        <v>40.766118654335394</v>
      </c>
      <c r="J207" s="63">
        <v>101.13927403263452</v>
      </c>
      <c r="K207" s="63"/>
      <c r="L207" s="63">
        <v>58.918041142107846</v>
      </c>
      <c r="M207" s="63">
        <v>38.211912905763398</v>
      </c>
      <c r="N207" s="63">
        <v>97.129954047871252</v>
      </c>
      <c r="O207" s="63"/>
      <c r="P207" s="63">
        <f t="shared" si="163"/>
        <v>59.797795674755264</v>
      </c>
      <c r="Q207" s="63">
        <f t="shared" si="164"/>
        <v>38.117532197212853</v>
      </c>
      <c r="R207" s="63">
        <f t="shared" si="165"/>
        <v>97.915327871968117</v>
      </c>
      <c r="S207" s="60"/>
      <c r="T207" s="49">
        <f t="shared" si="166"/>
        <v>59.696330731720742</v>
      </c>
      <c r="U207" s="49">
        <f t="shared" si="166"/>
        <v>39.031854585770553</v>
      </c>
      <c r="V207" s="68">
        <f t="shared" si="166"/>
        <v>98.728185317491295</v>
      </c>
    </row>
    <row r="208" spans="1:22">
      <c r="A208" s="65"/>
      <c r="B208" s="71"/>
      <c r="C208" s="53" t="s">
        <v>30</v>
      </c>
      <c r="D208" s="54">
        <f>SUM(D201:D207)</f>
        <v>18160777.67688242</v>
      </c>
      <c r="E208" s="54">
        <f>SUM(E201:E207)</f>
        <v>10344934.73</v>
      </c>
      <c r="F208" s="54">
        <f>SUM(F201:F207)</f>
        <v>7590422.7999999998</v>
      </c>
      <c r="G208" s="69"/>
      <c r="H208" s="57">
        <v>57.890761049419268</v>
      </c>
      <c r="I208" s="57">
        <v>43.780191603977102</v>
      </c>
      <c r="J208" s="57">
        <v>101.67095265339637</v>
      </c>
      <c r="K208" s="57"/>
      <c r="L208" s="58">
        <v>57.483784873982081</v>
      </c>
      <c r="M208" s="59">
        <v>42.449401402996088</v>
      </c>
      <c r="N208" s="75">
        <v>99.933186276978176</v>
      </c>
      <c r="O208" s="57"/>
      <c r="P208" s="57">
        <f t="shared" ref="P208" si="167">IF(E208&gt;0,E208/D208*100,0)</f>
        <v>56.963060250269358</v>
      </c>
      <c r="Q208" s="57">
        <f t="shared" ref="Q208" si="168">IF(F208&gt;0,F208/D208*100,0)</f>
        <v>41.795692536130503</v>
      </c>
      <c r="R208" s="57">
        <f t="shared" si="165"/>
        <v>98.758752786399867</v>
      </c>
      <c r="S208" s="70"/>
      <c r="T208" s="72">
        <f t="shared" ref="T208:U208" si="169">AVERAGE(H208,L208,P208)</f>
        <v>57.445868724556902</v>
      </c>
      <c r="U208" s="72">
        <f t="shared" si="169"/>
        <v>42.675095181034557</v>
      </c>
      <c r="V208" s="73">
        <f t="shared" ref="V208" si="170">U208+T208</f>
        <v>100.12096390559145</v>
      </c>
    </row>
    <row r="209" spans="1:22">
      <c r="A209" s="65" t="s">
        <v>357</v>
      </c>
      <c r="B209" s="66"/>
      <c r="C209" s="66"/>
      <c r="D209" s="67"/>
      <c r="E209" s="48"/>
      <c r="F209" s="48"/>
      <c r="G209" s="69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70"/>
      <c r="T209" s="49"/>
      <c r="U209" s="49"/>
      <c r="V209" s="68"/>
    </row>
    <row r="210" spans="1:22">
      <c r="A210" s="65"/>
      <c r="B210" s="66" t="s">
        <v>358</v>
      </c>
      <c r="C210" s="66" t="s">
        <v>359</v>
      </c>
      <c r="D210" s="67">
        <f>VLOOKUP($B210,'[1]CurBackup 1516'!$A$4:$E$298,3,FALSE)</f>
        <v>33592.380984000003</v>
      </c>
      <c r="E210" s="67">
        <f>VLOOKUP($B210,'[1]CurBackup 1516'!$A$4:$E$298,5,FALSE)</f>
        <v>20773.25</v>
      </c>
      <c r="F210" s="67">
        <f>VLOOKUP($B210,'[1]COLLECTIONS 1516'!$A$9:$G$303,3,FALSE)</f>
        <v>12608.26</v>
      </c>
      <c r="G210" s="69"/>
      <c r="H210" s="63">
        <v>77.515948356877416</v>
      </c>
      <c r="I210" s="63">
        <v>36.975355930579546</v>
      </c>
      <c r="J210" s="63">
        <v>114.49130428745696</v>
      </c>
      <c r="K210" s="63"/>
      <c r="L210" s="63">
        <v>61.805875755018306</v>
      </c>
      <c r="M210" s="63">
        <v>36.849753051184919</v>
      </c>
      <c r="N210" s="63">
        <v>98.655628806203225</v>
      </c>
      <c r="O210" s="63"/>
      <c r="P210" s="63">
        <f t="shared" ref="P210:P217" si="171">IFERROR(IF(E210&gt;0,E210/D210*100,0),0)</f>
        <v>61.839171239139809</v>
      </c>
      <c r="Q210" s="63">
        <f t="shared" ref="Q210:Q217" si="172">IFERROR(IF(F210&gt;0,F210/D210*100,0),0)</f>
        <v>37.533094203728204</v>
      </c>
      <c r="R210" s="63">
        <f t="shared" ref="R210:R218" si="173">P210+Q210</f>
        <v>99.372265442868013</v>
      </c>
      <c r="S210" s="70"/>
      <c r="T210" s="49">
        <f t="shared" ref="T210:V217" si="174">IF(AND(H210&gt;0,L210&gt;0,P210&gt;0),AVERAGE(H210,L210,P210),AVERAGE(L210,P210))</f>
        <v>67.053665117011846</v>
      </c>
      <c r="U210" s="49">
        <f t="shared" si="174"/>
        <v>37.119401061830892</v>
      </c>
      <c r="V210" s="68">
        <f t="shared" si="174"/>
        <v>104.17306617884272</v>
      </c>
    </row>
    <row r="211" spans="1:22">
      <c r="A211" s="65"/>
      <c r="B211" s="66" t="s">
        <v>360</v>
      </c>
      <c r="C211" s="66" t="s">
        <v>361</v>
      </c>
      <c r="D211" s="67">
        <f>VLOOKUP($B211,'[1]CurBackup 1516'!$A$4:$E$298,3,FALSE)</f>
        <v>2143726.4385410799</v>
      </c>
      <c r="E211" s="67">
        <f>VLOOKUP($B211,'[1]CurBackup 1516'!$A$4:$E$298,5,FALSE)</f>
        <v>1345356.03</v>
      </c>
      <c r="F211" s="67">
        <f>VLOOKUP($B211,'[1]COLLECTIONS 1516'!$A$9:$G$303,3,FALSE)</f>
        <v>812576</v>
      </c>
      <c r="G211" s="69"/>
      <c r="H211" s="63">
        <v>75.224927345834587</v>
      </c>
      <c r="I211" s="63">
        <v>37.136346858545977</v>
      </c>
      <c r="J211" s="63">
        <v>112.36127420438056</v>
      </c>
      <c r="K211" s="63"/>
      <c r="L211" s="63">
        <v>62.533487400633291</v>
      </c>
      <c r="M211" s="63">
        <v>37.022113021060356</v>
      </c>
      <c r="N211" s="63">
        <v>99.55560042169364</v>
      </c>
      <c r="O211" s="63"/>
      <c r="P211" s="63">
        <f t="shared" si="171"/>
        <v>62.757822351418426</v>
      </c>
      <c r="Q211" s="63">
        <f t="shared" si="172"/>
        <v>37.904836428336502</v>
      </c>
      <c r="R211" s="63">
        <f t="shared" si="173"/>
        <v>100.66265877975493</v>
      </c>
      <c r="S211" s="70"/>
      <c r="T211" s="49">
        <f t="shared" si="174"/>
        <v>66.83874569929543</v>
      </c>
      <c r="U211" s="49">
        <f t="shared" si="174"/>
        <v>37.354432102647614</v>
      </c>
      <c r="V211" s="68">
        <f t="shared" si="174"/>
        <v>104.19317780194304</v>
      </c>
    </row>
    <row r="212" spans="1:22">
      <c r="A212" s="65"/>
      <c r="B212" s="66" t="s">
        <v>362</v>
      </c>
      <c r="C212" s="66" t="s">
        <v>363</v>
      </c>
      <c r="D212" s="67">
        <f>VLOOKUP($B212,'[1]CurBackup 1516'!$A$4:$E$298,3,FALSE)</f>
        <v>916830.63696375</v>
      </c>
      <c r="E212" s="67">
        <f>VLOOKUP($B212,'[1]CurBackup 1516'!$A$4:$E$298,5,FALSE)</f>
        <v>573428.38</v>
      </c>
      <c r="F212" s="67">
        <f>VLOOKUP($B212,'[1]COLLECTIONS 1516'!$A$9:$G$303,3,FALSE)</f>
        <v>346584.48</v>
      </c>
      <c r="G212" s="69"/>
      <c r="H212" s="63">
        <v>62.273928378666554</v>
      </c>
      <c r="I212" s="63">
        <v>37.32144262516254</v>
      </c>
      <c r="J212" s="63">
        <v>99.595371003829086</v>
      </c>
      <c r="K212" s="63"/>
      <c r="L212" s="63">
        <v>63.269442909983042</v>
      </c>
      <c r="M212" s="63">
        <v>37.38776094978568</v>
      </c>
      <c r="N212" s="63">
        <v>100.65720385976871</v>
      </c>
      <c r="O212" s="63"/>
      <c r="P212" s="63">
        <f t="shared" si="171"/>
        <v>62.544635495494724</v>
      </c>
      <c r="Q212" s="63">
        <f t="shared" si="172"/>
        <v>37.802454022236539</v>
      </c>
      <c r="R212" s="63">
        <f t="shared" si="173"/>
        <v>100.34708951773126</v>
      </c>
      <c r="S212" s="70"/>
      <c r="T212" s="49">
        <f t="shared" si="174"/>
        <v>62.696002261381437</v>
      </c>
      <c r="U212" s="49">
        <f t="shared" si="174"/>
        <v>37.50388586572825</v>
      </c>
      <c r="V212" s="68">
        <f t="shared" si="174"/>
        <v>100.19988812710967</v>
      </c>
    </row>
    <row r="213" spans="1:22">
      <c r="A213" s="65"/>
      <c r="B213" s="66" t="s">
        <v>364</v>
      </c>
      <c r="C213" s="66" t="s">
        <v>365</v>
      </c>
      <c r="D213" s="67">
        <f>VLOOKUP($B213,'[1]CurBackup 1516'!$A$4:$E$298,3,FALSE)</f>
        <v>1054476.72743</v>
      </c>
      <c r="E213" s="67">
        <f>VLOOKUP($B213,'[1]CurBackup 1516'!$A$4:$E$298,5,FALSE)</f>
        <v>645096.44999999995</v>
      </c>
      <c r="F213" s="67">
        <f>VLOOKUP($B213,'[1]COLLECTIONS 1516'!$A$9:$G$303,3,FALSE)</f>
        <v>409862.01</v>
      </c>
      <c r="G213" s="69"/>
      <c r="H213" s="63">
        <v>65.036835915209522</v>
      </c>
      <c r="I213" s="63">
        <v>35.646301074924367</v>
      </c>
      <c r="J213" s="63">
        <v>100.68313699013389</v>
      </c>
      <c r="K213" s="63"/>
      <c r="L213" s="63">
        <v>61.829035255485032</v>
      </c>
      <c r="M213" s="63">
        <v>37.693198596894526</v>
      </c>
      <c r="N213" s="63">
        <v>99.522233852379557</v>
      </c>
      <c r="O213" s="63"/>
      <c r="P213" s="63">
        <f t="shared" si="171"/>
        <v>61.176926262967122</v>
      </c>
      <c r="Q213" s="63">
        <f t="shared" si="172"/>
        <v>38.868758251206465</v>
      </c>
      <c r="R213" s="63">
        <f t="shared" si="173"/>
        <v>100.04568451417359</v>
      </c>
      <c r="S213" s="70"/>
      <c r="T213" s="49">
        <f t="shared" si="174"/>
        <v>62.680932477887232</v>
      </c>
      <c r="U213" s="49">
        <f t="shared" si="174"/>
        <v>37.402752641008448</v>
      </c>
      <c r="V213" s="68">
        <f t="shared" si="174"/>
        <v>100.08368511889569</v>
      </c>
    </row>
    <row r="214" spans="1:22">
      <c r="A214" s="65"/>
      <c r="B214" s="66" t="s">
        <v>366</v>
      </c>
      <c r="C214" s="66" t="s">
        <v>367</v>
      </c>
      <c r="D214" s="67">
        <f>VLOOKUP($B214,'[1]CurBackup 1516'!$A$4:$E$298,3,FALSE)</f>
        <v>661299.56077813997</v>
      </c>
      <c r="E214" s="67">
        <f>VLOOKUP($B214,'[1]CurBackup 1516'!$A$4:$E$298,5,FALSE)</f>
        <v>412669.16</v>
      </c>
      <c r="F214" s="67">
        <f>VLOOKUP($B214,'[1]COLLECTIONS 1516'!$A$9:$G$303,3,FALSE)</f>
        <v>250667.89</v>
      </c>
      <c r="G214" s="69"/>
      <c r="H214" s="63">
        <v>67.014685669099549</v>
      </c>
      <c r="I214" s="63">
        <v>37.398013364330076</v>
      </c>
      <c r="J214" s="63">
        <v>104.41269903342962</v>
      </c>
      <c r="K214" s="63"/>
      <c r="L214" s="63">
        <v>67.53699023861796</v>
      </c>
      <c r="M214" s="63">
        <v>40.585017749125427</v>
      </c>
      <c r="N214" s="63">
        <v>108.12200798774339</v>
      </c>
      <c r="O214" s="63"/>
      <c r="P214" s="63">
        <f t="shared" si="171"/>
        <v>62.402757309322752</v>
      </c>
      <c r="Q214" s="63">
        <f t="shared" si="172"/>
        <v>37.905346512712541</v>
      </c>
      <c r="R214" s="63">
        <f t="shared" si="173"/>
        <v>100.30810382203529</v>
      </c>
      <c r="S214" s="70"/>
      <c r="T214" s="49">
        <f t="shared" si="174"/>
        <v>65.65147773901343</v>
      </c>
      <c r="U214" s="49">
        <f t="shared" si="174"/>
        <v>38.629459208722679</v>
      </c>
      <c r="V214" s="68">
        <f t="shared" si="174"/>
        <v>104.28093694773611</v>
      </c>
    </row>
    <row r="215" spans="1:22">
      <c r="A215" s="65"/>
      <c r="B215" s="66" t="s">
        <v>368</v>
      </c>
      <c r="C215" s="66" t="s">
        <v>369</v>
      </c>
      <c r="D215" s="67">
        <f>VLOOKUP($B215,'[1]CurBackup 1516'!$A$4:$E$298,3,FALSE)</f>
        <v>1744589.3751083801</v>
      </c>
      <c r="E215" s="67">
        <f>VLOOKUP($B215,'[1]CurBackup 1516'!$A$4:$E$298,5,FALSE)</f>
        <v>1082411.42</v>
      </c>
      <c r="F215" s="67">
        <f>VLOOKUP($B215,'[1]COLLECTIONS 1516'!$A$9:$G$303,3,FALSE)</f>
        <v>655051.63</v>
      </c>
      <c r="G215" s="69"/>
      <c r="H215" s="63">
        <v>62.640500145398413</v>
      </c>
      <c r="I215" s="63">
        <v>37.295982062515321</v>
      </c>
      <c r="J215" s="63">
        <v>99.936482207913741</v>
      </c>
      <c r="K215" s="63"/>
      <c r="L215" s="63">
        <v>62.983175572419903</v>
      </c>
      <c r="M215" s="63">
        <v>37.292489490808919</v>
      </c>
      <c r="N215" s="63">
        <v>100.27566506322881</v>
      </c>
      <c r="O215" s="63"/>
      <c r="P215" s="63">
        <f t="shared" si="171"/>
        <v>62.043907606210013</v>
      </c>
      <c r="Q215" s="63">
        <f t="shared" si="172"/>
        <v>37.547610878881223</v>
      </c>
      <c r="R215" s="63">
        <f t="shared" si="173"/>
        <v>99.591518485091228</v>
      </c>
      <c r="S215" s="70"/>
      <c r="T215" s="49">
        <f t="shared" si="174"/>
        <v>62.555861108009445</v>
      </c>
      <c r="U215" s="49">
        <f t="shared" si="174"/>
        <v>37.378694144068483</v>
      </c>
      <c r="V215" s="68">
        <f t="shared" si="174"/>
        <v>99.934555252077928</v>
      </c>
    </row>
    <row r="216" spans="1:22">
      <c r="A216" s="65"/>
      <c r="B216" s="66" t="s">
        <v>370</v>
      </c>
      <c r="C216" s="66" t="s">
        <v>371</v>
      </c>
      <c r="D216" s="67">
        <f>VLOOKUP($B216,'[1]CurBackup 1516'!$A$4:$E$298,3,FALSE)</f>
        <v>1619874.11812138</v>
      </c>
      <c r="E216" s="67">
        <f>VLOOKUP($B216,'[1]CurBackup 1516'!$A$4:$E$298,5,FALSE)</f>
        <v>1005207.86</v>
      </c>
      <c r="F216" s="67">
        <f>VLOOKUP($B216,'[1]COLLECTIONS 1516'!$A$9:$G$303,3,FALSE)</f>
        <v>609145.73</v>
      </c>
      <c r="G216" s="69"/>
      <c r="H216" s="63">
        <v>67.916791609460674</v>
      </c>
      <c r="I216" s="63">
        <v>37.246357769778882</v>
      </c>
      <c r="J216" s="63">
        <v>105.16314937923956</v>
      </c>
      <c r="K216" s="63"/>
      <c r="L216" s="63">
        <v>61.5871765902994</v>
      </c>
      <c r="M216" s="63">
        <v>36.757302649053301</v>
      </c>
      <c r="N216" s="63">
        <v>98.344479239352694</v>
      </c>
      <c r="O216" s="63"/>
      <c r="P216" s="63">
        <f t="shared" si="171"/>
        <v>62.054689852429512</v>
      </c>
      <c r="Q216" s="63">
        <f t="shared" si="172"/>
        <v>37.604510324940918</v>
      </c>
      <c r="R216" s="63">
        <f t="shared" si="173"/>
        <v>99.659200177370423</v>
      </c>
      <c r="S216" s="70"/>
      <c r="T216" s="49">
        <f t="shared" si="174"/>
        <v>63.852886017396521</v>
      </c>
      <c r="U216" s="49">
        <f t="shared" si="174"/>
        <v>37.2027235812577</v>
      </c>
      <c r="V216" s="68">
        <f t="shared" si="174"/>
        <v>101.05560959865424</v>
      </c>
    </row>
    <row r="217" spans="1:22">
      <c r="A217" s="65"/>
      <c r="B217" s="66" t="s">
        <v>372</v>
      </c>
      <c r="C217" s="66" t="s">
        <v>373</v>
      </c>
      <c r="D217" s="67">
        <f>VLOOKUP($B217,'[1]CurBackup 1516'!$A$4:$E$298,3,FALSE)</f>
        <v>1494573.7040826799</v>
      </c>
      <c r="E217" s="67">
        <f>VLOOKUP($B217,'[1]CurBackup 1516'!$A$4:$E$298,5,FALSE)</f>
        <v>929897.63000000012</v>
      </c>
      <c r="F217" s="67">
        <f>VLOOKUP($B217,'[1]COLLECTIONS 1516'!$A$9:$G$303,3,FALSE)</f>
        <v>562019.54</v>
      </c>
      <c r="G217" s="56"/>
      <c r="H217" s="63">
        <v>62.422475624732655</v>
      </c>
      <c r="I217" s="63">
        <v>37.308529848194198</v>
      </c>
      <c r="J217" s="63">
        <v>99.731005472926853</v>
      </c>
      <c r="K217" s="63"/>
      <c r="L217" s="63">
        <v>62.621915330822311</v>
      </c>
      <c r="M217" s="63">
        <v>36.99711299630912</v>
      </c>
      <c r="N217" s="63">
        <v>99.619028327131431</v>
      </c>
      <c r="O217" s="63"/>
      <c r="P217" s="63">
        <f t="shared" si="171"/>
        <v>62.218251763685394</v>
      </c>
      <c r="Q217" s="63">
        <f t="shared" si="172"/>
        <v>37.604002965176555</v>
      </c>
      <c r="R217" s="63">
        <f t="shared" si="173"/>
        <v>99.82225472886195</v>
      </c>
      <c r="S217" s="60"/>
      <c r="T217" s="49">
        <f t="shared" si="174"/>
        <v>62.420880906413458</v>
      </c>
      <c r="U217" s="49">
        <f t="shared" si="174"/>
        <v>37.303215269893293</v>
      </c>
      <c r="V217" s="68">
        <f t="shared" si="174"/>
        <v>99.72409617630673</v>
      </c>
    </row>
    <row r="218" spans="1:22">
      <c r="A218" s="65"/>
      <c r="B218" s="71"/>
      <c r="C218" s="53" t="s">
        <v>30</v>
      </c>
      <c r="D218" s="54">
        <f>SUM(D210:D217)</f>
        <v>9668962.9420094099</v>
      </c>
      <c r="E218" s="54">
        <f>SUM(E210:E217)</f>
        <v>6014840.1800000006</v>
      </c>
      <c r="F218" s="54">
        <f>SUM(F210:F217)</f>
        <v>3658515.54</v>
      </c>
      <c r="G218" s="21"/>
      <c r="H218" s="57">
        <v>67.017725038820274</v>
      </c>
      <c r="I218" s="57">
        <v>37.081846368339498</v>
      </c>
      <c r="J218" s="57">
        <v>104.09957140715977</v>
      </c>
      <c r="K218" s="57"/>
      <c r="L218" s="58">
        <v>62.805511724407872</v>
      </c>
      <c r="M218" s="59">
        <v>37.372680971554466</v>
      </c>
      <c r="N218" s="75">
        <v>100.17819269596234</v>
      </c>
      <c r="O218" s="57"/>
      <c r="P218" s="57">
        <f t="shared" ref="P218" si="175">IF(E218&gt;0,E218/D218*100,0)</f>
        <v>62.207707445716956</v>
      </c>
      <c r="Q218" s="57">
        <f t="shared" ref="Q218" si="176">IF(F218&gt;0,F218/D218*100,0)</f>
        <v>37.837724293104849</v>
      </c>
      <c r="R218" s="57">
        <f t="shared" si="173"/>
        <v>100.0454317388218</v>
      </c>
      <c r="S218" s="64"/>
      <c r="T218" s="72">
        <f t="shared" ref="T218:U218" si="177">AVERAGE(H218,L218,P218)</f>
        <v>64.010314736315038</v>
      </c>
      <c r="U218" s="72">
        <f t="shared" si="177"/>
        <v>37.430750544332938</v>
      </c>
      <c r="V218" s="73">
        <f t="shared" ref="V218" si="178">U218+T218</f>
        <v>101.44106528064798</v>
      </c>
    </row>
    <row r="219" spans="1:22">
      <c r="A219" s="65" t="s">
        <v>374</v>
      </c>
      <c r="B219" s="66"/>
      <c r="C219" s="66"/>
      <c r="D219" s="67"/>
      <c r="E219" s="48"/>
      <c r="F219" s="48"/>
      <c r="G219" s="69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70"/>
      <c r="T219" s="49"/>
      <c r="U219" s="49"/>
      <c r="V219" s="68"/>
    </row>
    <row r="220" spans="1:22">
      <c r="A220" s="65"/>
      <c r="B220" s="66" t="s">
        <v>375</v>
      </c>
      <c r="C220" s="66" t="s">
        <v>376</v>
      </c>
      <c r="D220" s="67">
        <f>VLOOKUP($B220,'[1]CurBackup 1516'!$A$4:$E$298,3,FALSE)</f>
        <v>2908202.6909451899</v>
      </c>
      <c r="E220" s="67">
        <f>VLOOKUP($B220,'[1]CurBackup 1516'!$A$4:$E$298,5,FALSE)</f>
        <v>1813939.3</v>
      </c>
      <c r="F220" s="67">
        <f>VLOOKUP($B220,'[1]COLLECTIONS 1516'!$A$9:$G$303,3,FALSE)</f>
        <v>1063566.99</v>
      </c>
      <c r="G220" s="69"/>
      <c r="H220" s="63">
        <v>63.121715055075846</v>
      </c>
      <c r="I220" s="63">
        <v>37.553392805561316</v>
      </c>
      <c r="J220" s="63">
        <v>100.67510786063715</v>
      </c>
      <c r="K220" s="63"/>
      <c r="L220" s="63">
        <v>62.544228069782328</v>
      </c>
      <c r="M220" s="63">
        <v>37.616183247052973</v>
      </c>
      <c r="N220" s="63">
        <v>100.16041131683531</v>
      </c>
      <c r="O220" s="63"/>
      <c r="P220" s="63">
        <f t="shared" ref="P220:P225" si="179">IFERROR(IF(E220&gt;0,E220/D220*100,0),0)</f>
        <v>62.373207536317032</v>
      </c>
      <c r="Q220" s="63">
        <f t="shared" ref="Q220:Q225" si="180">IFERROR(IF(F220&gt;0,F220/D220*100,0),0)</f>
        <v>36.571281407291863</v>
      </c>
      <c r="R220" s="63">
        <f t="shared" ref="R220:R226" si="181">P220+Q220</f>
        <v>98.944488943608889</v>
      </c>
      <c r="S220" s="70"/>
      <c r="T220" s="49">
        <f t="shared" ref="T220:V225" si="182">IF(AND(H220&gt;0,L220&gt;0,P220&gt;0),AVERAGE(H220,L220,P220),AVERAGE(L220,P220))</f>
        <v>62.679716887058397</v>
      </c>
      <c r="U220" s="49">
        <f t="shared" si="182"/>
        <v>37.246952486635386</v>
      </c>
      <c r="V220" s="68">
        <f t="shared" si="182"/>
        <v>99.92666937369377</v>
      </c>
    </row>
    <row r="221" spans="1:22">
      <c r="A221" s="65"/>
      <c r="B221" s="66" t="s">
        <v>377</v>
      </c>
      <c r="C221" s="66" t="s">
        <v>378</v>
      </c>
      <c r="D221" s="67">
        <f>VLOOKUP($B221,'[1]CurBackup 1516'!$A$4:$E$298,3,FALSE)</f>
        <v>767911.90740080003</v>
      </c>
      <c r="E221" s="67">
        <f>VLOOKUP($B221,'[1]CurBackup 1516'!$A$4:$E$298,5,FALSE)</f>
        <v>448302.78</v>
      </c>
      <c r="F221" s="67">
        <f>VLOOKUP($B221,'[1]COLLECTIONS 1516'!$A$9:$G$303,3,FALSE)</f>
        <v>307709.03000000003</v>
      </c>
      <c r="G221" s="69"/>
      <c r="H221" s="63">
        <v>57.999787276859017</v>
      </c>
      <c r="I221" s="63">
        <v>39.908497166297458</v>
      </c>
      <c r="J221" s="63">
        <v>97.908284443156475</v>
      </c>
      <c r="K221" s="63"/>
      <c r="L221" s="63">
        <v>58.814577072430332</v>
      </c>
      <c r="M221" s="63">
        <v>41.424826456239416</v>
      </c>
      <c r="N221" s="63">
        <v>100.23940352866975</v>
      </c>
      <c r="O221" s="63"/>
      <c r="P221" s="63">
        <f t="shared" si="179"/>
        <v>58.379454163876531</v>
      </c>
      <c r="Q221" s="63">
        <f t="shared" si="180"/>
        <v>40.070876233905814</v>
      </c>
      <c r="R221" s="63">
        <f t="shared" si="181"/>
        <v>98.450330397782352</v>
      </c>
      <c r="S221" s="70"/>
      <c r="T221" s="49">
        <f t="shared" si="182"/>
        <v>58.397939504388624</v>
      </c>
      <c r="U221" s="49">
        <f t="shared" si="182"/>
        <v>40.468066618814227</v>
      </c>
      <c r="V221" s="68">
        <f t="shared" si="182"/>
        <v>98.866006123202851</v>
      </c>
    </row>
    <row r="222" spans="1:22">
      <c r="A222" s="65"/>
      <c r="B222" s="66" t="s">
        <v>379</v>
      </c>
      <c r="C222" s="66" t="s">
        <v>380</v>
      </c>
      <c r="D222" s="67">
        <f>VLOOKUP($B222,'[1]CurBackup 1516'!$A$4:$E$298,3,FALSE)</f>
        <v>583200.02726350003</v>
      </c>
      <c r="E222" s="67">
        <f>VLOOKUP($B222,'[1]CurBackup 1516'!$A$4:$E$298,5,FALSE)</f>
        <v>370523.97</v>
      </c>
      <c r="F222" s="67">
        <f>VLOOKUP($B222,'[1]COLLECTIONS 1516'!$A$9:$G$303,3,FALSE)</f>
        <v>219708.26</v>
      </c>
      <c r="G222" s="69"/>
      <c r="H222" s="63">
        <v>60.815825360039668</v>
      </c>
      <c r="I222" s="63">
        <v>37.413568953209499</v>
      </c>
      <c r="J222" s="63">
        <v>98.229394313249173</v>
      </c>
      <c r="K222" s="63"/>
      <c r="L222" s="63">
        <v>62.221134848952445</v>
      </c>
      <c r="M222" s="63">
        <v>36.928399233430824</v>
      </c>
      <c r="N222" s="63">
        <v>99.149534082383269</v>
      </c>
      <c r="O222" s="63"/>
      <c r="P222" s="63">
        <f t="shared" si="179"/>
        <v>63.532913696622771</v>
      </c>
      <c r="Q222" s="63">
        <f t="shared" si="180"/>
        <v>37.672882326655305</v>
      </c>
      <c r="R222" s="63">
        <f t="shared" si="181"/>
        <v>101.20579602327808</v>
      </c>
      <c r="S222" s="70"/>
      <c r="T222" s="49">
        <f t="shared" si="182"/>
        <v>62.189957968538295</v>
      </c>
      <c r="U222" s="49">
        <f t="shared" si="182"/>
        <v>37.338283504431871</v>
      </c>
      <c r="V222" s="68">
        <f t="shared" si="182"/>
        <v>99.52824147297018</v>
      </c>
    </row>
    <row r="223" spans="1:22">
      <c r="A223" s="65"/>
      <c r="B223" s="66" t="s">
        <v>381</v>
      </c>
      <c r="C223" s="66" t="s">
        <v>382</v>
      </c>
      <c r="D223" s="67">
        <f>VLOOKUP($B223,'[1]CurBackup 1516'!$A$4:$E$298,3,FALSE)</f>
        <v>523862.15932352003</v>
      </c>
      <c r="E223" s="67">
        <f>VLOOKUP($B223,'[1]CurBackup 1516'!$A$4:$E$298,5,FALSE)</f>
        <v>344410.24</v>
      </c>
      <c r="F223" s="67">
        <f>VLOOKUP($B223,'[1]COLLECTIONS 1516'!$A$9:$G$303,3,FALSE)</f>
        <v>195121.12</v>
      </c>
      <c r="G223" s="69"/>
      <c r="H223" s="63">
        <v>64.38824709653052</v>
      </c>
      <c r="I223" s="63">
        <v>33.939923002393698</v>
      </c>
      <c r="J223" s="63">
        <v>98.328170098924218</v>
      </c>
      <c r="K223" s="63"/>
      <c r="L223" s="63">
        <v>66.001776839481039</v>
      </c>
      <c r="M223" s="63">
        <v>35.219704174523628</v>
      </c>
      <c r="N223" s="63">
        <v>101.22148101400467</v>
      </c>
      <c r="O223" s="63"/>
      <c r="P223" s="63">
        <f t="shared" si="179"/>
        <v>65.744439423673569</v>
      </c>
      <c r="Q223" s="63">
        <f t="shared" si="180"/>
        <v>37.246652869901148</v>
      </c>
      <c r="R223" s="63">
        <f t="shared" si="181"/>
        <v>102.99109229357472</v>
      </c>
      <c r="S223" s="70"/>
      <c r="T223" s="49">
        <f t="shared" si="182"/>
        <v>65.378154453228376</v>
      </c>
      <c r="U223" s="49">
        <f t="shared" si="182"/>
        <v>35.468760015606158</v>
      </c>
      <c r="V223" s="68">
        <f t="shared" si="182"/>
        <v>100.84691446883453</v>
      </c>
    </row>
    <row r="224" spans="1:22">
      <c r="A224" s="65"/>
      <c r="B224" s="66" t="s">
        <v>383</v>
      </c>
      <c r="C224" s="66" t="s">
        <v>384</v>
      </c>
      <c r="D224" s="67">
        <f>VLOOKUP($B224,'[1]CurBackup 1516'!$A$4:$E$298,3,FALSE)</f>
        <v>493180.17310317</v>
      </c>
      <c r="E224" s="67">
        <f>VLOOKUP($B224,'[1]CurBackup 1516'!$A$4:$E$298,5,FALSE)</f>
        <v>292798.06999999995</v>
      </c>
      <c r="F224" s="67">
        <f>VLOOKUP($B224,'[1]COLLECTIONS 1516'!$A$9:$G$303,3,FALSE)</f>
        <v>194835</v>
      </c>
      <c r="G224" s="69"/>
      <c r="H224" s="63">
        <v>63.028749740057911</v>
      </c>
      <c r="I224" s="63">
        <v>39.979383903322947</v>
      </c>
      <c r="J224" s="63">
        <v>103.00813364338086</v>
      </c>
      <c r="K224" s="63"/>
      <c r="L224" s="63">
        <v>61.403909026300255</v>
      </c>
      <c r="M224" s="63">
        <v>41.680763013389225</v>
      </c>
      <c r="N224" s="63">
        <v>103.08467203968948</v>
      </c>
      <c r="O224" s="63"/>
      <c r="P224" s="63">
        <f t="shared" si="179"/>
        <v>59.369391952167661</v>
      </c>
      <c r="Q224" s="63">
        <f t="shared" si="180"/>
        <v>39.505846063126675</v>
      </c>
      <c r="R224" s="63">
        <f t="shared" si="181"/>
        <v>98.875238015294343</v>
      </c>
      <c r="S224" s="70"/>
      <c r="T224" s="49">
        <f t="shared" si="182"/>
        <v>61.267350239508609</v>
      </c>
      <c r="U224" s="49">
        <f t="shared" si="182"/>
        <v>40.388664326612947</v>
      </c>
      <c r="V224" s="68">
        <f t="shared" si="182"/>
        <v>101.65601456612156</v>
      </c>
    </row>
    <row r="225" spans="1:22">
      <c r="A225" s="65"/>
      <c r="B225" s="66" t="s">
        <v>385</v>
      </c>
      <c r="C225" s="66" t="s">
        <v>386</v>
      </c>
      <c r="D225" s="67">
        <f>VLOOKUP($B225,'[1]CurBackup 1516'!$A$4:$E$298,3,FALSE)</f>
        <v>0</v>
      </c>
      <c r="E225" s="67">
        <f>VLOOKUP($B225,'[1]CurBackup 1516'!$A$4:$E$298,5,FALSE)</f>
        <v>0</v>
      </c>
      <c r="F225" s="67">
        <f>VLOOKUP($B225,'[1]COLLECTIONS 1516'!$A$9:$G$303,3,FALSE)</f>
        <v>0</v>
      </c>
      <c r="G225" s="69"/>
      <c r="H225" s="63"/>
      <c r="I225" s="63"/>
      <c r="J225" s="63"/>
      <c r="K225" s="63"/>
      <c r="L225" s="63"/>
      <c r="M225" s="63"/>
      <c r="N225" s="63"/>
      <c r="O225" s="63"/>
      <c r="P225" s="63">
        <f t="shared" si="179"/>
        <v>0</v>
      </c>
      <c r="Q225" s="63">
        <f t="shared" si="180"/>
        <v>0</v>
      </c>
      <c r="R225" s="63">
        <f t="shared" si="181"/>
        <v>0</v>
      </c>
      <c r="S225" s="70"/>
      <c r="T225" s="49">
        <f t="shared" si="182"/>
        <v>0</v>
      </c>
      <c r="U225" s="49">
        <f t="shared" si="182"/>
        <v>0</v>
      </c>
      <c r="V225" s="68">
        <f t="shared" si="182"/>
        <v>0</v>
      </c>
    </row>
    <row r="226" spans="1:22">
      <c r="A226" s="65"/>
      <c r="B226" s="71"/>
      <c r="C226" s="53" t="s">
        <v>30</v>
      </c>
      <c r="D226" s="77">
        <f>SUM(D220:D225)</f>
        <v>5276356.9580361806</v>
      </c>
      <c r="E226" s="77">
        <f>SUM(E220:E225)</f>
        <v>3269974.36</v>
      </c>
      <c r="F226" s="77">
        <f>SUM(F220:F225)</f>
        <v>1980940.4</v>
      </c>
      <c r="G226" s="69"/>
      <c r="H226" s="57">
        <v>62.18375480199402</v>
      </c>
      <c r="I226" s="57">
        <v>37.772561480536062</v>
      </c>
      <c r="J226" s="57">
        <v>99.956316282530082</v>
      </c>
      <c r="K226" s="57"/>
      <c r="L226" s="58">
        <v>62.19069006921498</v>
      </c>
      <c r="M226" s="59">
        <v>38.244794618805557</v>
      </c>
      <c r="N226" s="75">
        <v>100.43548468802054</v>
      </c>
      <c r="O226" s="57"/>
      <c r="P226" s="57">
        <f t="shared" ref="P226" si="183">IF(E226&gt;0,E226/D226*100,0)</f>
        <v>61.974092844868082</v>
      </c>
      <c r="Q226" s="57">
        <f t="shared" ref="Q226" si="184">IF(F226&gt;0,F226/D226*100,0)</f>
        <v>37.543714645441476</v>
      </c>
      <c r="R226" s="57">
        <f t="shared" si="181"/>
        <v>99.517807490309565</v>
      </c>
      <c r="S226" s="70"/>
      <c r="T226" s="72">
        <f t="shared" ref="T226:U226" si="185">AVERAGE(H226,L226,P226)</f>
        <v>62.116179238692361</v>
      </c>
      <c r="U226" s="72">
        <f t="shared" si="185"/>
        <v>37.853690248261024</v>
      </c>
      <c r="V226" s="73">
        <f t="shared" ref="V226" si="186">U226+T226</f>
        <v>99.969869486953385</v>
      </c>
    </row>
    <row r="227" spans="1:22">
      <c r="A227" s="65" t="s">
        <v>387</v>
      </c>
      <c r="B227" s="66"/>
      <c r="C227" s="66"/>
      <c r="D227" s="78"/>
      <c r="E227" s="78"/>
      <c r="F227" s="78"/>
      <c r="G227" s="69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70"/>
      <c r="T227" s="49"/>
      <c r="U227" s="49"/>
      <c r="V227" s="68"/>
    </row>
    <row r="228" spans="1:22">
      <c r="A228" s="65"/>
      <c r="B228" s="66" t="s">
        <v>388</v>
      </c>
      <c r="C228" s="66" t="s">
        <v>389</v>
      </c>
      <c r="D228" s="67">
        <f>VLOOKUP($B228,'[1]CurBackup 1516'!$A$4:$E$298,3,FALSE)</f>
        <v>1632200.8180724101</v>
      </c>
      <c r="E228" s="67">
        <f>VLOOKUP($B228,'[1]CurBackup 1516'!$A$4:$E$298,5,FALSE)</f>
        <v>985347.19000000006</v>
      </c>
      <c r="F228" s="67">
        <f>VLOOKUP($B228,'[1]COLLECTIONS 1516'!$A$9:$G$303,3,FALSE)</f>
        <v>648155.17000000004</v>
      </c>
      <c r="G228" s="69"/>
      <c r="H228" s="63">
        <v>61.23924999004916</v>
      </c>
      <c r="I228" s="63">
        <v>40.621728298055665</v>
      </c>
      <c r="J228" s="63">
        <v>101.86097828810483</v>
      </c>
      <c r="K228" s="63"/>
      <c r="L228" s="63">
        <v>60.621512781506645</v>
      </c>
      <c r="M228" s="63">
        <v>39.505336329386502</v>
      </c>
      <c r="N228" s="63">
        <v>100.12684911089315</v>
      </c>
      <c r="O228" s="63"/>
      <c r="P228" s="63">
        <f t="shared" ref="P228:P230" si="187">IFERROR(IF(E228&gt;0,E228/D228*100,0),0)</f>
        <v>60.369237601759771</v>
      </c>
      <c r="Q228" s="63">
        <f t="shared" ref="Q228:Q230" si="188">IFERROR(IF(F228&gt;0,F228/D228*100,0),0)</f>
        <v>39.710503929624039</v>
      </c>
      <c r="R228" s="63">
        <f t="shared" ref="R228:R231" si="189">P228+Q228</f>
        <v>100.0797415313838</v>
      </c>
      <c r="S228" s="70"/>
      <c r="T228" s="49">
        <f t="shared" ref="T228:V230" si="190">IF(AND(H228&gt;0,L228&gt;0,P228&gt;0),AVERAGE(H228,L228,P228),AVERAGE(L228,P228))</f>
        <v>60.743333457771861</v>
      </c>
      <c r="U228" s="49">
        <f t="shared" si="190"/>
        <v>39.945856185688733</v>
      </c>
      <c r="V228" s="68">
        <f t="shared" si="190"/>
        <v>100.68918964346058</v>
      </c>
    </row>
    <row r="229" spans="1:22">
      <c r="A229" s="65"/>
      <c r="B229" s="66" t="s">
        <v>390</v>
      </c>
      <c r="C229" s="66" t="s">
        <v>391</v>
      </c>
      <c r="D229" s="67">
        <f>VLOOKUP($B229,'[1]CurBackup 1516'!$A$4:$E$298,3,FALSE)</f>
        <v>369265.07263920002</v>
      </c>
      <c r="E229" s="67">
        <f>VLOOKUP($B229,'[1]CurBackup 1516'!$A$4:$E$298,5,FALSE)</f>
        <v>219248.44</v>
      </c>
      <c r="F229" s="67">
        <f>VLOOKUP($B229,'[1]COLLECTIONS 1516'!$A$9:$G$303,3,FALSE)</f>
        <v>148884.14000000001</v>
      </c>
      <c r="G229" s="56"/>
      <c r="H229" s="63">
        <v>57.020848932257564</v>
      </c>
      <c r="I229" s="63">
        <v>41.296559255522439</v>
      </c>
      <c r="J229" s="63">
        <v>98.317408187780003</v>
      </c>
      <c r="K229" s="63"/>
      <c r="L229" s="63">
        <v>58.445943240193088</v>
      </c>
      <c r="M229" s="63">
        <v>40.077564848757355</v>
      </c>
      <c r="N229" s="63">
        <v>98.52350808895045</v>
      </c>
      <c r="O229" s="63"/>
      <c r="P229" s="63">
        <f t="shared" si="187"/>
        <v>59.374269662980652</v>
      </c>
      <c r="Q229" s="63">
        <f t="shared" si="188"/>
        <v>40.319042073462249</v>
      </c>
      <c r="R229" s="63">
        <f t="shared" si="189"/>
        <v>99.693311736442894</v>
      </c>
      <c r="S229" s="60"/>
      <c r="T229" s="49">
        <f t="shared" si="190"/>
        <v>58.280353945143766</v>
      </c>
      <c r="U229" s="49">
        <f t="shared" si="190"/>
        <v>40.564388725914007</v>
      </c>
      <c r="V229" s="68">
        <f t="shared" si="190"/>
        <v>98.844742671057773</v>
      </c>
    </row>
    <row r="230" spans="1:22">
      <c r="A230" s="65"/>
      <c r="B230" s="66" t="s">
        <v>392</v>
      </c>
      <c r="C230" s="66" t="s">
        <v>393</v>
      </c>
      <c r="D230" s="67">
        <f>VLOOKUP($B230,'[1]CurBackup 1516'!$A$4:$E$298,3,FALSE)</f>
        <v>514705.42703182</v>
      </c>
      <c r="E230" s="67">
        <f>VLOOKUP($B230,'[1]CurBackup 1516'!$A$4:$E$298,5,FALSE)</f>
        <v>326495.32</v>
      </c>
      <c r="F230" s="67">
        <f>VLOOKUP($B230,'[1]COLLECTIONS 1516'!$A$9:$G$303,3,FALSE)</f>
        <v>187623.94</v>
      </c>
      <c r="G230" s="69"/>
      <c r="H230" s="63">
        <v>72.870669706137775</v>
      </c>
      <c r="I230" s="63">
        <v>35.431736546269768</v>
      </c>
      <c r="J230" s="63">
        <v>108.30240625240754</v>
      </c>
      <c r="K230" s="63"/>
      <c r="L230" s="63">
        <v>64.126033318644133</v>
      </c>
      <c r="M230" s="63">
        <v>37.374260865751694</v>
      </c>
      <c r="N230" s="63">
        <v>101.50029418439583</v>
      </c>
      <c r="O230" s="63"/>
      <c r="P230" s="63">
        <f t="shared" si="187"/>
        <v>63.433432571872892</v>
      </c>
      <c r="Q230" s="63">
        <f t="shared" si="188"/>
        <v>36.452683446914726</v>
      </c>
      <c r="R230" s="63">
        <f t="shared" si="189"/>
        <v>99.886116018787618</v>
      </c>
      <c r="S230" s="70"/>
      <c r="T230" s="49">
        <f t="shared" si="190"/>
        <v>66.810045198884936</v>
      </c>
      <c r="U230" s="49">
        <f t="shared" si="190"/>
        <v>36.41956028631207</v>
      </c>
      <c r="V230" s="68">
        <f t="shared" si="190"/>
        <v>103.229605485197</v>
      </c>
    </row>
    <row r="231" spans="1:22">
      <c r="A231" s="65"/>
      <c r="B231" s="71"/>
      <c r="C231" s="53" t="s">
        <v>30</v>
      </c>
      <c r="D231" s="54">
        <f>SUM(D228:D230)</f>
        <v>2516171.3177434304</v>
      </c>
      <c r="E231" s="54">
        <f>SUM(E228:E230)</f>
        <v>1531090.9500000002</v>
      </c>
      <c r="F231" s="54">
        <f>SUM(F228:F230)</f>
        <v>984663.25</v>
      </c>
      <c r="G231" s="69"/>
      <c r="H231" s="57">
        <v>63.248680792270321</v>
      </c>
      <c r="I231" s="57">
        <v>39.566619865890047</v>
      </c>
      <c r="J231" s="57">
        <v>102.81530065816037</v>
      </c>
      <c r="K231" s="57"/>
      <c r="L231" s="58">
        <v>61.016055913500885</v>
      </c>
      <c r="M231" s="59">
        <v>39.152878532880379</v>
      </c>
      <c r="N231" s="75">
        <v>100.16893444638126</v>
      </c>
      <c r="O231" s="57"/>
      <c r="P231" s="57">
        <f>IF(E231&gt;0,E231/D231*100,0)</f>
        <v>60.850027945359599</v>
      </c>
      <c r="Q231" s="57">
        <f>IF(F231&gt;0,F231/D231*100,0)</f>
        <v>39.133394576768019</v>
      </c>
      <c r="R231" s="57">
        <f t="shared" si="189"/>
        <v>99.983422522127626</v>
      </c>
      <c r="S231" s="70"/>
      <c r="T231" s="72">
        <f t="shared" ref="T231:U231" si="191">AVERAGE(H231,L231,P231)</f>
        <v>61.704921550376945</v>
      </c>
      <c r="U231" s="72">
        <f t="shared" si="191"/>
        <v>39.28429765851282</v>
      </c>
      <c r="V231" s="73">
        <f t="shared" ref="V231" si="192">U231+T231</f>
        <v>100.98921920888976</v>
      </c>
    </row>
    <row r="232" spans="1:22">
      <c r="A232" s="65" t="s">
        <v>394</v>
      </c>
      <c r="B232" s="66"/>
      <c r="C232" s="66"/>
      <c r="D232" s="67"/>
      <c r="E232" s="48"/>
      <c r="F232" s="48"/>
      <c r="G232" s="69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70"/>
      <c r="T232" s="49"/>
      <c r="U232" s="49"/>
      <c r="V232" s="68"/>
    </row>
    <row r="233" spans="1:22">
      <c r="A233" s="65"/>
      <c r="B233" s="66" t="s">
        <v>395</v>
      </c>
      <c r="C233" s="66" t="s">
        <v>396</v>
      </c>
      <c r="D233" s="67">
        <f>VLOOKUP($B233,'[1]CurBackup 1516'!$A$4:$E$298,3,FALSE)</f>
        <v>7124554.8529594801</v>
      </c>
      <c r="E233" s="67">
        <f>VLOOKUP($B233,'[1]CurBackup 1516'!$A$4:$E$298,5,FALSE)</f>
        <v>3978672.89</v>
      </c>
      <c r="F233" s="67">
        <f>VLOOKUP($B233,'[1]COLLECTIONS 1516'!$A$9:$G$303,3,FALSE)</f>
        <v>3255451.11</v>
      </c>
      <c r="G233" s="69"/>
      <c r="H233" s="63">
        <v>54.710291797259437</v>
      </c>
      <c r="I233" s="63">
        <v>44.629929119554049</v>
      </c>
      <c r="J233" s="63">
        <v>99.340220916813479</v>
      </c>
      <c r="K233" s="63"/>
      <c r="L233" s="63">
        <v>55.450099048614575</v>
      </c>
      <c r="M233" s="63">
        <v>43.371156150213501</v>
      </c>
      <c r="N233" s="63">
        <v>98.821255198828084</v>
      </c>
      <c r="O233" s="63"/>
      <c r="P233" s="63">
        <f t="shared" ref="P233:P247" si="193">IFERROR(IF(E233&gt;0,E233/D233*100,0),0)</f>
        <v>55.844512002701372</v>
      </c>
      <c r="Q233" s="63">
        <f t="shared" ref="Q233:Q247" si="194">IFERROR(IF(F233&gt;0,F233/D233*100,0),0)</f>
        <v>45.693396670919206</v>
      </c>
      <c r="R233" s="63">
        <f t="shared" ref="R233:R248" si="195">P233+Q233</f>
        <v>101.53790867362058</v>
      </c>
      <c r="S233" s="70"/>
      <c r="T233" s="49">
        <f t="shared" ref="T233:V247" si="196">IF(AND(H233&gt;0,L233&gt;0,P233&gt;0),AVERAGE(H233,L233,P233),AVERAGE(L233,P233))</f>
        <v>55.334967616191797</v>
      </c>
      <c r="U233" s="49">
        <f t="shared" si="196"/>
        <v>44.564827313562255</v>
      </c>
      <c r="V233" s="68">
        <f t="shared" si="196"/>
        <v>99.899794929754037</v>
      </c>
    </row>
    <row r="234" spans="1:22">
      <c r="A234" s="65"/>
      <c r="B234" s="66" t="s">
        <v>397</v>
      </c>
      <c r="C234" s="66" t="s">
        <v>398</v>
      </c>
      <c r="D234" s="67">
        <f>VLOOKUP($B234,'[1]CurBackup 1516'!$A$4:$E$298,3,FALSE)</f>
        <v>50997564.55359225</v>
      </c>
      <c r="E234" s="67">
        <f>VLOOKUP($B234,'[1]CurBackup 1516'!$A$4:$E$298,5,FALSE)</f>
        <v>27660206.860000003</v>
      </c>
      <c r="F234" s="67">
        <f>VLOOKUP($B234,'[1]COLLECTIONS 1516'!$A$9:$G$303,3,FALSE)</f>
        <v>23534204.77</v>
      </c>
      <c r="G234" s="69"/>
      <c r="H234" s="63">
        <v>53.836909932355262</v>
      </c>
      <c r="I234" s="63">
        <v>46.74010550313065</v>
      </c>
      <c r="J234" s="63">
        <v>100.57701543548592</v>
      </c>
      <c r="K234" s="63"/>
      <c r="L234" s="63">
        <v>54.314691642301035</v>
      </c>
      <c r="M234" s="63">
        <v>46.605802614688095</v>
      </c>
      <c r="N234" s="63">
        <v>100.92049425698913</v>
      </c>
      <c r="O234" s="63"/>
      <c r="P234" s="63">
        <f t="shared" si="193"/>
        <v>54.238289812707599</v>
      </c>
      <c r="Q234" s="63">
        <f t="shared" si="194"/>
        <v>46.14770327957212</v>
      </c>
      <c r="R234" s="63">
        <f t="shared" si="195"/>
        <v>100.38599309227972</v>
      </c>
      <c r="S234" s="70"/>
      <c r="T234" s="49">
        <f t="shared" si="196"/>
        <v>54.129963795787965</v>
      </c>
      <c r="U234" s="49">
        <f t="shared" si="196"/>
        <v>46.49787046579695</v>
      </c>
      <c r="V234" s="68">
        <f t="shared" si="196"/>
        <v>100.62783426158491</v>
      </c>
    </row>
    <row r="235" spans="1:22">
      <c r="A235" s="65"/>
      <c r="B235" s="66" t="s">
        <v>399</v>
      </c>
      <c r="C235" s="66" t="s">
        <v>400</v>
      </c>
      <c r="D235" s="67">
        <f>VLOOKUP($B235,'[1]CurBackup 1516'!$A$4:$E$298,3,FALSE)</f>
        <v>86000000</v>
      </c>
      <c r="E235" s="67">
        <f>VLOOKUP($B235,'[1]CurBackup 1516'!$A$4:$E$298,5,FALSE)</f>
        <v>46319262.439999998</v>
      </c>
      <c r="F235" s="67">
        <f>VLOOKUP($B235,'[1]COLLECTIONS 1516'!$A$9:$G$303,3,FALSE)</f>
        <v>39437979.32</v>
      </c>
      <c r="G235" s="69"/>
      <c r="H235" s="63">
        <v>53.50988159756097</v>
      </c>
      <c r="I235" s="63">
        <v>46.495522719512202</v>
      </c>
      <c r="J235" s="63">
        <v>100.00540431707317</v>
      </c>
      <c r="K235" s="63"/>
      <c r="L235" s="63">
        <v>55.067557790697677</v>
      </c>
      <c r="M235" s="63">
        <v>46.206679837209293</v>
      </c>
      <c r="N235" s="63">
        <v>101.27423762790697</v>
      </c>
      <c r="O235" s="63"/>
      <c r="P235" s="63">
        <f t="shared" si="193"/>
        <v>53.859607488372085</v>
      </c>
      <c r="Q235" s="63">
        <f t="shared" si="194"/>
        <v>45.858115488372093</v>
      </c>
      <c r="R235" s="63">
        <f t="shared" si="195"/>
        <v>99.71772297674417</v>
      </c>
      <c r="S235" s="70"/>
      <c r="T235" s="49">
        <f t="shared" si="196"/>
        <v>54.145682292210246</v>
      </c>
      <c r="U235" s="49">
        <f t="shared" si="196"/>
        <v>46.186772681697867</v>
      </c>
      <c r="V235" s="68">
        <f t="shared" si="196"/>
        <v>100.3324549739081</v>
      </c>
    </row>
    <row r="236" spans="1:22">
      <c r="A236" s="65"/>
      <c r="B236" s="66" t="s">
        <v>401</v>
      </c>
      <c r="C236" s="66" t="s">
        <v>402</v>
      </c>
      <c r="D236" s="67">
        <f>VLOOKUP($B236,'[1]CurBackup 1516'!$A$4:$E$298,3,FALSE)</f>
        <v>465358.68040000001</v>
      </c>
      <c r="E236" s="67">
        <f>VLOOKUP($B236,'[1]CurBackup 1516'!$A$4:$E$298,5,FALSE)</f>
        <v>258506.87999999998</v>
      </c>
      <c r="F236" s="67">
        <f>VLOOKUP($B236,'[1]COLLECTIONS 1516'!$A$9:$G$303,3,FALSE)</f>
        <v>202009.88</v>
      </c>
      <c r="G236" s="69"/>
      <c r="H236" s="63">
        <v>56.019203827178011</v>
      </c>
      <c r="I236" s="63">
        <v>46.060135431339603</v>
      </c>
      <c r="J236" s="63">
        <v>102.07933925851762</v>
      </c>
      <c r="K236" s="63"/>
      <c r="L236" s="63">
        <v>57.385495223554862</v>
      </c>
      <c r="M236" s="63">
        <v>42.99992731799442</v>
      </c>
      <c r="N236" s="63">
        <v>100.38542254154927</v>
      </c>
      <c r="O236" s="63"/>
      <c r="P236" s="63">
        <f t="shared" si="193"/>
        <v>55.550028588227875</v>
      </c>
      <c r="Q236" s="63">
        <f t="shared" si="194"/>
        <v>43.409500780422107</v>
      </c>
      <c r="R236" s="63">
        <f t="shared" si="195"/>
        <v>98.959529368649982</v>
      </c>
      <c r="S236" s="70"/>
      <c r="T236" s="49">
        <f t="shared" si="196"/>
        <v>56.318242546320249</v>
      </c>
      <c r="U236" s="49">
        <f t="shared" si="196"/>
        <v>44.156521176585379</v>
      </c>
      <c r="V236" s="68">
        <f t="shared" si="196"/>
        <v>100.47476372290562</v>
      </c>
    </row>
    <row r="237" spans="1:22">
      <c r="A237" s="65"/>
      <c r="B237" s="66" t="s">
        <v>403</v>
      </c>
      <c r="C237" s="66" t="s">
        <v>404</v>
      </c>
      <c r="D237" s="67">
        <f>VLOOKUP($B237,'[1]CurBackup 1516'!$A$4:$E$298,3,FALSE)</f>
        <v>11996439.54324148</v>
      </c>
      <c r="E237" s="67">
        <f>VLOOKUP($B237,'[1]CurBackup 1516'!$A$4:$E$298,5,FALSE)</f>
        <v>6325708.7799999993</v>
      </c>
      <c r="F237" s="67">
        <f>VLOOKUP($B237,'[1]COLLECTIONS 1516'!$A$9:$G$303,3,FALSE)</f>
        <v>5576551.2400000002</v>
      </c>
      <c r="G237" s="69"/>
      <c r="H237" s="63">
        <v>53.239220355401542</v>
      </c>
      <c r="I237" s="63">
        <v>47.21937797156756</v>
      </c>
      <c r="J237" s="63">
        <v>100.45859832696911</v>
      </c>
      <c r="K237" s="63"/>
      <c r="L237" s="63">
        <v>53.594386652920456</v>
      </c>
      <c r="M237" s="63">
        <v>46.979388218395115</v>
      </c>
      <c r="N237" s="63">
        <v>100.57377487131558</v>
      </c>
      <c r="O237" s="63"/>
      <c r="P237" s="63">
        <f t="shared" si="193"/>
        <v>52.729885039630439</v>
      </c>
      <c r="Q237" s="63">
        <f t="shared" si="194"/>
        <v>46.485052668328592</v>
      </c>
      <c r="R237" s="63">
        <f t="shared" si="195"/>
        <v>99.214937707959024</v>
      </c>
      <c r="S237" s="70"/>
      <c r="T237" s="49">
        <f t="shared" si="196"/>
        <v>53.187830682650805</v>
      </c>
      <c r="U237" s="49">
        <f t="shared" si="196"/>
        <v>46.894606286097087</v>
      </c>
      <c r="V237" s="68">
        <f t="shared" si="196"/>
        <v>100.0824369687479</v>
      </c>
    </row>
    <row r="238" spans="1:22">
      <c r="A238" s="65"/>
      <c r="B238" s="66" t="s">
        <v>405</v>
      </c>
      <c r="C238" s="66" t="s">
        <v>406</v>
      </c>
      <c r="D238" s="67">
        <f>VLOOKUP($B238,'[1]CurBackup 1516'!$A$4:$E$298,3,FALSE)</f>
        <v>20996605.170908939</v>
      </c>
      <c r="E238" s="67">
        <f>VLOOKUP($B238,'[1]CurBackup 1516'!$A$4:$E$298,5,FALSE)</f>
        <v>11771441.32</v>
      </c>
      <c r="F238" s="67">
        <f>VLOOKUP($B238,'[1]COLLECTIONS 1516'!$A$9:$G$303,3,FALSE)</f>
        <v>9889131.2200000007</v>
      </c>
      <c r="G238" s="69"/>
      <c r="H238" s="63">
        <v>52.827457596881224</v>
      </c>
      <c r="I238" s="63">
        <v>46.923842845061799</v>
      </c>
      <c r="J238" s="63">
        <v>99.751300441943016</v>
      </c>
      <c r="K238" s="63"/>
      <c r="L238" s="63">
        <v>54.203325689478156</v>
      </c>
      <c r="M238" s="63">
        <v>45.850849528535321</v>
      </c>
      <c r="N238" s="63">
        <v>100.05417521801348</v>
      </c>
      <c r="O238" s="63"/>
      <c r="P238" s="63">
        <f t="shared" si="193"/>
        <v>56.063545626459089</v>
      </c>
      <c r="Q238" s="63">
        <f t="shared" si="194"/>
        <v>47.098714956556485</v>
      </c>
      <c r="R238" s="63">
        <f t="shared" si="195"/>
        <v>103.16226058301558</v>
      </c>
      <c r="S238" s="70"/>
      <c r="T238" s="49">
        <f t="shared" si="196"/>
        <v>54.364776304272823</v>
      </c>
      <c r="U238" s="49">
        <f t="shared" si="196"/>
        <v>46.624469110051201</v>
      </c>
      <c r="V238" s="68">
        <f t="shared" si="196"/>
        <v>100.98924541432403</v>
      </c>
    </row>
    <row r="239" spans="1:22">
      <c r="A239" s="65"/>
      <c r="B239" s="66" t="s">
        <v>407</v>
      </c>
      <c r="C239" s="66" t="s">
        <v>408</v>
      </c>
      <c r="D239" s="67">
        <f>VLOOKUP($B239,'[1]CurBackup 1516'!$A$4:$E$298,3,FALSE)</f>
        <v>5649210.0289677503</v>
      </c>
      <c r="E239" s="67">
        <f>VLOOKUP($B239,'[1]CurBackup 1516'!$A$4:$E$298,5,FALSE)</f>
        <v>2981350.37</v>
      </c>
      <c r="F239" s="67">
        <f>VLOOKUP($B239,'[1]COLLECTIONS 1516'!$A$9:$G$303,3,FALSE)</f>
        <v>2672366.86</v>
      </c>
      <c r="G239" s="69"/>
      <c r="H239" s="63">
        <v>53.677785669102342</v>
      </c>
      <c r="I239" s="63">
        <v>48.270313541895931</v>
      </c>
      <c r="J239" s="63">
        <v>101.94809921099827</v>
      </c>
      <c r="K239" s="63"/>
      <c r="L239" s="63">
        <v>53.304520902622365</v>
      </c>
      <c r="M239" s="63">
        <v>46.90625880096114</v>
      </c>
      <c r="N239" s="63">
        <v>100.21077970358351</v>
      </c>
      <c r="O239" s="63"/>
      <c r="P239" s="63">
        <f t="shared" si="193"/>
        <v>52.774642024502072</v>
      </c>
      <c r="Q239" s="63">
        <f t="shared" si="194"/>
        <v>47.305142600412523</v>
      </c>
      <c r="R239" s="63">
        <f t="shared" si="195"/>
        <v>100.07978462491459</v>
      </c>
      <c r="S239" s="70"/>
      <c r="T239" s="49">
        <f t="shared" si="196"/>
        <v>53.252316198742257</v>
      </c>
      <c r="U239" s="49">
        <f t="shared" si="196"/>
        <v>47.493904981089862</v>
      </c>
      <c r="V239" s="68">
        <f t="shared" si="196"/>
        <v>100.74622117983212</v>
      </c>
    </row>
    <row r="240" spans="1:22">
      <c r="A240" s="65"/>
      <c r="B240" s="66" t="s">
        <v>409</v>
      </c>
      <c r="C240" s="66" t="s">
        <v>410</v>
      </c>
      <c r="D240" s="67">
        <f>VLOOKUP($B240,'[1]CurBackup 1516'!$A$4:$E$298,3,FALSE)</f>
        <v>4207241.1581093203</v>
      </c>
      <c r="E240" s="67">
        <f>VLOOKUP($B240,'[1]CurBackup 1516'!$A$4:$E$298,5,FALSE)</f>
        <v>2307431.5</v>
      </c>
      <c r="F240" s="67">
        <f>VLOOKUP($B240,'[1]COLLECTIONS 1516'!$A$9:$G$303,3,FALSE)</f>
        <v>1955150.17</v>
      </c>
      <c r="G240" s="69"/>
      <c r="H240" s="63">
        <v>53.835801372549817</v>
      </c>
      <c r="I240" s="63">
        <v>47.281557678477498</v>
      </c>
      <c r="J240" s="63">
        <v>101.11735905102731</v>
      </c>
      <c r="K240" s="63"/>
      <c r="L240" s="63">
        <v>53.814739519050306</v>
      </c>
      <c r="M240" s="63">
        <v>46.969320840459524</v>
      </c>
      <c r="N240" s="63">
        <v>100.78406035950982</v>
      </c>
      <c r="O240" s="63"/>
      <c r="P240" s="63">
        <f t="shared" si="193"/>
        <v>54.84428900759589</v>
      </c>
      <c r="Q240" s="63">
        <f t="shared" si="194"/>
        <v>46.471074429178174</v>
      </c>
      <c r="R240" s="63">
        <f t="shared" si="195"/>
        <v>101.31536343677406</v>
      </c>
      <c r="S240" s="70"/>
      <c r="T240" s="49">
        <f t="shared" si="196"/>
        <v>54.164943299732009</v>
      </c>
      <c r="U240" s="49">
        <f t="shared" si="196"/>
        <v>46.907317649371727</v>
      </c>
      <c r="V240" s="68">
        <f t="shared" si="196"/>
        <v>101.07226094910374</v>
      </c>
    </row>
    <row r="241" spans="1:22">
      <c r="A241" s="65"/>
      <c r="B241" s="66" t="s">
        <v>411</v>
      </c>
      <c r="C241" s="66" t="s">
        <v>412</v>
      </c>
      <c r="D241" s="67">
        <f>VLOOKUP($B241,'[1]CurBackup 1516'!$A$4:$E$298,3,FALSE)</f>
        <v>21195963.923635639</v>
      </c>
      <c r="E241" s="67">
        <f>VLOOKUP($B241,'[1]CurBackup 1516'!$A$4:$E$298,5,FALSE)</f>
        <v>11558334.239999998</v>
      </c>
      <c r="F241" s="67">
        <f>VLOOKUP($B241,'[1]COLLECTIONS 1516'!$A$9:$G$303,3,FALSE)</f>
        <v>9585037.6500000004</v>
      </c>
      <c r="G241" s="69"/>
      <c r="H241" s="63">
        <v>52.215213234022009</v>
      </c>
      <c r="I241" s="63">
        <v>46.353242337509315</v>
      </c>
      <c r="J241" s="63">
        <v>98.568455571531331</v>
      </c>
      <c r="K241" s="63"/>
      <c r="L241" s="63">
        <v>54.894567981055374</v>
      </c>
      <c r="M241" s="63">
        <v>45.91324118616582</v>
      </c>
      <c r="N241" s="63">
        <v>100.80780916722119</v>
      </c>
      <c r="O241" s="63"/>
      <c r="P241" s="63">
        <f t="shared" si="193"/>
        <v>54.530826159367486</v>
      </c>
      <c r="Q241" s="63">
        <f t="shared" si="194"/>
        <v>45.221050972405727</v>
      </c>
      <c r="R241" s="63">
        <f t="shared" si="195"/>
        <v>99.751877131773213</v>
      </c>
      <c r="S241" s="70"/>
      <c r="T241" s="49">
        <f t="shared" si="196"/>
        <v>53.88020245814829</v>
      </c>
      <c r="U241" s="49">
        <f t="shared" si="196"/>
        <v>45.829178165360283</v>
      </c>
      <c r="V241" s="68">
        <f t="shared" si="196"/>
        <v>99.709380623508579</v>
      </c>
    </row>
    <row r="242" spans="1:22">
      <c r="A242" s="65"/>
      <c r="B242" s="66" t="s">
        <v>413</v>
      </c>
      <c r="C242" s="66" t="s">
        <v>414</v>
      </c>
      <c r="D242" s="67">
        <f>VLOOKUP($B242,'[1]CurBackup 1516'!$A$4:$E$298,3,FALSE)</f>
        <v>23310515.827082548</v>
      </c>
      <c r="E242" s="67">
        <f>VLOOKUP($B242,'[1]CurBackup 1516'!$A$4:$E$298,5,FALSE)</f>
        <v>12773327.850000001</v>
      </c>
      <c r="F242" s="67">
        <f>VLOOKUP($B242,'[1]COLLECTIONS 1516'!$A$9:$G$303,3,FALSE)</f>
        <v>10529991.91</v>
      </c>
      <c r="G242" s="69"/>
      <c r="H242" s="63">
        <v>58.719366966486085</v>
      </c>
      <c r="I242" s="63">
        <v>45.847898908495004</v>
      </c>
      <c r="J242" s="63">
        <v>104.56726587498109</v>
      </c>
      <c r="K242" s="63"/>
      <c r="L242" s="63">
        <v>55.403575693053142</v>
      </c>
      <c r="M242" s="63">
        <v>45.504546344821428</v>
      </c>
      <c r="N242" s="63">
        <v>100.90812203787456</v>
      </c>
      <c r="O242" s="63"/>
      <c r="P242" s="63">
        <f t="shared" si="193"/>
        <v>54.796418683964667</v>
      </c>
      <c r="Q242" s="63">
        <f t="shared" si="194"/>
        <v>45.172710840512934</v>
      </c>
      <c r="R242" s="63">
        <f t="shared" si="195"/>
        <v>99.969129524477609</v>
      </c>
      <c r="S242" s="70"/>
      <c r="T242" s="49">
        <f t="shared" si="196"/>
        <v>56.306453781167967</v>
      </c>
      <c r="U242" s="49">
        <f t="shared" si="196"/>
        <v>45.508385364609786</v>
      </c>
      <c r="V242" s="68">
        <f t="shared" si="196"/>
        <v>101.81483914577775</v>
      </c>
    </row>
    <row r="243" spans="1:22">
      <c r="A243" s="65"/>
      <c r="B243" s="66" t="s">
        <v>415</v>
      </c>
      <c r="C243" s="66" t="s">
        <v>416</v>
      </c>
      <c r="D243" s="67">
        <f>VLOOKUP($B243,'[1]CurBackup 1516'!$A$4:$E$298,3,FALSE)</f>
        <v>17373449.7025856</v>
      </c>
      <c r="E243" s="67">
        <f>VLOOKUP($B243,'[1]CurBackup 1516'!$A$4:$E$298,5,FALSE)</f>
        <v>9380312.0999999996</v>
      </c>
      <c r="F243" s="67">
        <f>VLOOKUP($B243,'[1]COLLECTIONS 1516'!$A$9:$G$303,3,FALSE)</f>
        <v>7934432.9400000004</v>
      </c>
      <c r="G243" s="69"/>
      <c r="H243" s="63">
        <v>56.017823479549797</v>
      </c>
      <c r="I243" s="63">
        <v>46.311073219868106</v>
      </c>
      <c r="J243" s="63">
        <v>102.3288966994179</v>
      </c>
      <c r="K243" s="63"/>
      <c r="L243" s="63">
        <v>54.189788340442014</v>
      </c>
      <c r="M243" s="63">
        <v>46.093388554470657</v>
      </c>
      <c r="N243" s="63">
        <v>100.28317689491267</v>
      </c>
      <c r="O243" s="63"/>
      <c r="P243" s="63">
        <f t="shared" si="193"/>
        <v>53.992225266603079</v>
      </c>
      <c r="Q243" s="63">
        <f t="shared" si="194"/>
        <v>45.669876022487117</v>
      </c>
      <c r="R243" s="63">
        <f t="shared" si="195"/>
        <v>99.662101289090202</v>
      </c>
      <c r="S243" s="70"/>
      <c r="T243" s="49">
        <f t="shared" si="196"/>
        <v>54.733279028864963</v>
      </c>
      <c r="U243" s="49">
        <f t="shared" si="196"/>
        <v>46.024779265608629</v>
      </c>
      <c r="V243" s="68">
        <f t="shared" si="196"/>
        <v>100.75805829447359</v>
      </c>
    </row>
    <row r="244" spans="1:22">
      <c r="A244" s="74"/>
      <c r="B244" s="66" t="s">
        <v>417</v>
      </c>
      <c r="C244" s="66" t="s">
        <v>418</v>
      </c>
      <c r="D244" s="67">
        <f>VLOOKUP($B244,'[1]CurBackup 1516'!$A$4:$E$298,3,FALSE)</f>
        <v>41859101.207044907</v>
      </c>
      <c r="E244" s="67">
        <f>VLOOKUP($B244,'[1]CurBackup 1516'!$A$4:$E$298,5,FALSE)</f>
        <v>22572933.700000003</v>
      </c>
      <c r="F244" s="67">
        <f>VLOOKUP($B244,'[1]COLLECTIONS 1516'!$A$9:$G$303,3,FALSE)</f>
        <v>19397430.719999999</v>
      </c>
      <c r="G244" s="69"/>
      <c r="H244" s="63">
        <v>54.198041047367774</v>
      </c>
      <c r="I244" s="63">
        <v>47.201510917018297</v>
      </c>
      <c r="J244" s="63">
        <v>101.39955196438606</v>
      </c>
      <c r="K244" s="63"/>
      <c r="L244" s="63">
        <v>53.932226383672287</v>
      </c>
      <c r="M244" s="63">
        <v>46.431599723580128</v>
      </c>
      <c r="N244" s="63">
        <v>100.36382610725241</v>
      </c>
      <c r="O244" s="63"/>
      <c r="P244" s="63">
        <f t="shared" si="193"/>
        <v>53.925987536973118</v>
      </c>
      <c r="Q244" s="63">
        <f t="shared" si="194"/>
        <v>46.339816576700414</v>
      </c>
      <c r="R244" s="63">
        <f t="shared" si="195"/>
        <v>100.26580411367354</v>
      </c>
      <c r="S244" s="70"/>
      <c r="T244" s="49">
        <f t="shared" si="196"/>
        <v>54.01875165600439</v>
      </c>
      <c r="U244" s="49">
        <f t="shared" si="196"/>
        <v>46.657642405766275</v>
      </c>
      <c r="V244" s="68">
        <f t="shared" si="196"/>
        <v>100.67639406177068</v>
      </c>
    </row>
    <row r="245" spans="1:22">
      <c r="A245" s="65"/>
      <c r="B245" s="66" t="s">
        <v>419</v>
      </c>
      <c r="C245" s="66" t="s">
        <v>420</v>
      </c>
      <c r="D245" s="67">
        <f>VLOOKUP($B245,'[1]CurBackup 1516'!$A$4:$E$298,3,FALSE)</f>
        <v>4472088.2896704003</v>
      </c>
      <c r="E245" s="67">
        <f>VLOOKUP($B245,'[1]CurBackup 1516'!$A$4:$E$298,5,FALSE)</f>
        <v>2562037.3899999997</v>
      </c>
      <c r="F245" s="67">
        <f>VLOOKUP($B245,'[1]COLLECTIONS 1516'!$A$9:$G$303,3,FALSE)</f>
        <v>1921689.61</v>
      </c>
      <c r="G245" s="69"/>
      <c r="H245" s="63">
        <v>68.518721448086936</v>
      </c>
      <c r="I245" s="63">
        <v>34.303798114603154</v>
      </c>
      <c r="J245" s="63">
        <v>102.82251956269009</v>
      </c>
      <c r="K245" s="63"/>
      <c r="L245" s="63">
        <v>57.471232463755761</v>
      </c>
      <c r="M245" s="63">
        <v>44.135056956518419</v>
      </c>
      <c r="N245" s="63">
        <v>101.60628942027418</v>
      </c>
      <c r="O245" s="63"/>
      <c r="P245" s="63">
        <f t="shared" si="193"/>
        <v>57.289508257647249</v>
      </c>
      <c r="Q245" s="63">
        <f t="shared" si="194"/>
        <v>42.970743990871242</v>
      </c>
      <c r="R245" s="63">
        <f t="shared" si="195"/>
        <v>100.2602522485185</v>
      </c>
      <c r="S245" s="70"/>
      <c r="T245" s="49">
        <f t="shared" si="196"/>
        <v>61.093154056496644</v>
      </c>
      <c r="U245" s="49">
        <f t="shared" si="196"/>
        <v>40.469866353997602</v>
      </c>
      <c r="V245" s="68">
        <f t="shared" si="196"/>
        <v>101.56302041049425</v>
      </c>
    </row>
    <row r="246" spans="1:22">
      <c r="A246" s="65"/>
      <c r="B246" s="66" t="s">
        <v>421</v>
      </c>
      <c r="C246" s="66" t="s">
        <v>422</v>
      </c>
      <c r="D246" s="67">
        <f>VLOOKUP($B246,'[1]CurBackup 1516'!$A$4:$E$298,3,FALSE)</f>
        <v>8649074.4974795394</v>
      </c>
      <c r="E246" s="67">
        <f>VLOOKUP($B246,'[1]CurBackup 1516'!$A$4:$E$298,5,FALSE)</f>
        <v>4695533.4600000009</v>
      </c>
      <c r="F246" s="67">
        <f>VLOOKUP($B246,'[1]COLLECTIONS 1516'!$A$9:$G$303,3,FALSE)</f>
        <v>3973585.02</v>
      </c>
      <c r="G246" s="56"/>
      <c r="H246" s="63">
        <v>53.328610114372253</v>
      </c>
      <c r="I246" s="63">
        <v>46.870589466647807</v>
      </c>
      <c r="J246" s="63">
        <v>100.19919958102005</v>
      </c>
      <c r="K246" s="63"/>
      <c r="L246" s="63">
        <v>55.134722459112638</v>
      </c>
      <c r="M246" s="63">
        <v>46.188434276868776</v>
      </c>
      <c r="N246" s="63">
        <v>101.32315673598141</v>
      </c>
      <c r="O246" s="63"/>
      <c r="P246" s="63">
        <f t="shared" si="193"/>
        <v>54.289432486312208</v>
      </c>
      <c r="Q246" s="63">
        <f t="shared" si="194"/>
        <v>45.942314650636412</v>
      </c>
      <c r="R246" s="63">
        <f t="shared" si="195"/>
        <v>100.23174713694863</v>
      </c>
      <c r="S246" s="60"/>
      <c r="T246" s="49">
        <f t="shared" si="196"/>
        <v>54.250921686599035</v>
      </c>
      <c r="U246" s="49">
        <f t="shared" si="196"/>
        <v>46.333779464717658</v>
      </c>
      <c r="V246" s="68">
        <f t="shared" si="196"/>
        <v>100.58470115131671</v>
      </c>
    </row>
    <row r="247" spans="1:22">
      <c r="A247" s="65"/>
      <c r="B247" s="66" t="s">
        <v>423</v>
      </c>
      <c r="C247" s="66" t="s">
        <v>424</v>
      </c>
      <c r="D247" s="67">
        <f>VLOOKUP($B247,'[1]CurBackup 1516'!$A$4:$E$298,3,FALSE)</f>
        <v>9299982.9341956005</v>
      </c>
      <c r="E247" s="67">
        <f>VLOOKUP($B247,'[1]CurBackup 1516'!$A$4:$E$298,5,FALSE)</f>
        <v>5057465.37</v>
      </c>
      <c r="F247" s="67">
        <f>VLOOKUP($B247,'[1]COLLECTIONS 1516'!$A$9:$G$303,3,FALSE)</f>
        <v>4243406.5999999996</v>
      </c>
      <c r="G247" s="69"/>
      <c r="H247" s="63">
        <v>53.581825475973552</v>
      </c>
      <c r="I247" s="63">
        <v>50.835220631346026</v>
      </c>
      <c r="J247" s="63">
        <v>104.41704610731958</v>
      </c>
      <c r="K247" s="63"/>
      <c r="L247" s="63">
        <v>57.102837636829825</v>
      </c>
      <c r="M247" s="63">
        <v>46.273943144993254</v>
      </c>
      <c r="N247" s="63">
        <v>103.37678078182307</v>
      </c>
      <c r="O247" s="63"/>
      <c r="P247" s="63">
        <f t="shared" si="193"/>
        <v>54.381447856252919</v>
      </c>
      <c r="Q247" s="63">
        <f t="shared" si="194"/>
        <v>45.628111686067648</v>
      </c>
      <c r="R247" s="63">
        <f t="shared" si="195"/>
        <v>100.00955954232057</v>
      </c>
      <c r="S247" s="70"/>
      <c r="T247" s="49">
        <f t="shared" si="196"/>
        <v>55.022036989685432</v>
      </c>
      <c r="U247" s="49">
        <f t="shared" si="196"/>
        <v>47.579091820802311</v>
      </c>
      <c r="V247" s="68">
        <f t="shared" si="196"/>
        <v>102.60112881048774</v>
      </c>
    </row>
    <row r="248" spans="1:22">
      <c r="A248" s="65"/>
      <c r="B248" s="71"/>
      <c r="C248" s="53" t="s">
        <v>30</v>
      </c>
      <c r="D248" s="54">
        <f>SUM(D233:D247)</f>
        <v>313597150.3698734</v>
      </c>
      <c r="E248" s="54">
        <f>SUM(E233:E247)</f>
        <v>170202525.15000001</v>
      </c>
      <c r="F248" s="54">
        <f>SUM(F233:F247)</f>
        <v>144108419.02000001</v>
      </c>
      <c r="G248" s="69"/>
      <c r="H248" s="57">
        <v>54.275475224773082</v>
      </c>
      <c r="I248" s="57">
        <v>46.557855642423164</v>
      </c>
      <c r="J248" s="57">
        <v>100.83333086719625</v>
      </c>
      <c r="K248" s="57"/>
      <c r="L248" s="58">
        <v>54.713032927767976</v>
      </c>
      <c r="M248" s="59">
        <v>46.152480865317195</v>
      </c>
      <c r="N248" s="75">
        <v>100.86551379308517</v>
      </c>
      <c r="O248" s="57"/>
      <c r="P248" s="57">
        <f t="shared" ref="P248" si="197">IF(E248&gt;0,E248/D248*100,0)</f>
        <v>54.27425757831471</v>
      </c>
      <c r="Q248" s="57">
        <f t="shared" ref="Q248" si="198">IF(F248&gt;0,F248/D248*100,0)</f>
        <v>45.953357308901168</v>
      </c>
      <c r="R248" s="57">
        <f t="shared" si="195"/>
        <v>100.22761488721588</v>
      </c>
      <c r="S248" s="70"/>
      <c r="T248" s="72">
        <f t="shared" ref="T248:U248" si="199">AVERAGE(H248,L248,P248)</f>
        <v>54.420921910285251</v>
      </c>
      <c r="U248" s="72">
        <f t="shared" si="199"/>
        <v>46.221231272213835</v>
      </c>
      <c r="V248" s="73">
        <f t="shared" ref="V248" si="200">U248+T248</f>
        <v>100.64215318249909</v>
      </c>
    </row>
    <row r="249" spans="1:22">
      <c r="A249" s="65" t="s">
        <v>425</v>
      </c>
      <c r="B249" s="66"/>
      <c r="C249" s="66"/>
      <c r="D249" s="67"/>
      <c r="E249" s="48"/>
      <c r="F249" s="48"/>
      <c r="G249" s="69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70"/>
      <c r="T249" s="49"/>
      <c r="U249" s="49"/>
      <c r="V249" s="68"/>
    </row>
    <row r="250" spans="1:22">
      <c r="A250" s="65"/>
      <c r="B250" s="66" t="s">
        <v>426</v>
      </c>
      <c r="C250" s="66" t="s">
        <v>427</v>
      </c>
      <c r="D250" s="67">
        <f>VLOOKUP($B250,'[1]CurBackup 1516'!$A$4:$E$298,3,FALSE)</f>
        <v>0</v>
      </c>
      <c r="E250" s="67">
        <f>VLOOKUP($B250,'[1]CurBackup 1516'!$A$4:$E$298,5,FALSE)</f>
        <v>0</v>
      </c>
      <c r="F250" s="67">
        <f>VLOOKUP($B250,'[1]COLLECTIONS 1516'!$A$9:$G$303,3,FALSE)</f>
        <v>0</v>
      </c>
      <c r="G250" s="69"/>
      <c r="H250" s="63"/>
      <c r="I250" s="63"/>
      <c r="J250" s="63"/>
      <c r="K250" s="63"/>
      <c r="L250" s="63"/>
      <c r="M250" s="63"/>
      <c r="N250" s="63"/>
      <c r="O250" s="63"/>
      <c r="P250" s="63">
        <v>0</v>
      </c>
      <c r="Q250" s="63">
        <v>0</v>
      </c>
      <c r="R250" s="63">
        <v>0</v>
      </c>
      <c r="S250" s="70"/>
      <c r="T250" s="49">
        <f>IF(AND(H250&gt;0,L250&gt;0,P250&gt;0),AVERAGE(H250,L250,P250),AVERAGE(L250,P250))</f>
        <v>0</v>
      </c>
      <c r="U250" s="49">
        <f>IF(AND(I250&gt;0,M250&gt;0,Q250&gt;0),AVERAGE(I250,M250,Q250),AVERAGE(M250,Q250))</f>
        <v>0</v>
      </c>
      <c r="V250" s="68">
        <f>IF(AND(J250&gt;0,N250&gt;0,R250&gt;0),AVERAGE(J250,N250,R250),AVERAGE(N250,R250))</f>
        <v>0</v>
      </c>
    </row>
    <row r="251" spans="1:22">
      <c r="A251" s="65"/>
      <c r="B251" s="66" t="s">
        <v>428</v>
      </c>
      <c r="C251" s="66" t="s">
        <v>429</v>
      </c>
      <c r="D251" s="67">
        <f>VLOOKUP($B251,'[1]CurBackup 1516'!$A$4:$E$298,3,FALSE)</f>
        <v>1988868.26584555</v>
      </c>
      <c r="E251" s="67">
        <f>VLOOKUP($B251,'[1]CurBackup 1516'!$A$4:$E$298,5,FALSE)</f>
        <v>1247975.1499999999</v>
      </c>
      <c r="F251" s="67">
        <f>VLOOKUP($B251,'[1]COLLECTIONS 1516'!$A$9:$G$303,3,FALSE)</f>
        <v>745367.13</v>
      </c>
      <c r="G251" s="69"/>
      <c r="H251" s="63">
        <v>58.813920628395934</v>
      </c>
      <c r="I251" s="63">
        <v>39.18825743516777</v>
      </c>
      <c r="J251" s="63">
        <v>98.002178063563704</v>
      </c>
      <c r="K251" s="63"/>
      <c r="L251" s="63">
        <v>61.855165174115214</v>
      </c>
      <c r="M251" s="63">
        <v>39.076564368872965</v>
      </c>
      <c r="N251" s="63">
        <v>100.93172954298818</v>
      </c>
      <c r="O251" s="63"/>
      <c r="P251" s="63">
        <f t="shared" ref="P251:P253" si="201">IFERROR(IF(E251&gt;0,E251/D251*100,0),0)</f>
        <v>62.748004552701445</v>
      </c>
      <c r="Q251" s="63">
        <f t="shared" ref="Q251:Q253" si="202">IFERROR(IF(F251&gt;0,F251/D251*100,0),0)</f>
        <v>37.476948212209201</v>
      </c>
      <c r="R251" s="63">
        <f t="shared" ref="R251:R254" si="203">P251+Q251</f>
        <v>100.22495276491065</v>
      </c>
      <c r="S251" s="70"/>
      <c r="T251" s="49">
        <f t="shared" ref="T251:V253" si="204">IF(AND(H251&gt;0,L251&gt;0,P251&gt;0),AVERAGE(H251,L251,P251),AVERAGE(L251,P251))</f>
        <v>61.1390301184042</v>
      </c>
      <c r="U251" s="49">
        <f t="shared" si="204"/>
        <v>38.580590005416646</v>
      </c>
      <c r="V251" s="68">
        <f t="shared" si="204"/>
        <v>99.719620123820846</v>
      </c>
    </row>
    <row r="252" spans="1:22">
      <c r="A252" s="65"/>
      <c r="B252" s="66" t="s">
        <v>430</v>
      </c>
      <c r="C252" s="66" t="s">
        <v>431</v>
      </c>
      <c r="D252" s="67">
        <f>VLOOKUP($B252,'[1]CurBackup 1516'!$A$4:$E$298,3,FALSE)</f>
        <v>895901.73407490004</v>
      </c>
      <c r="E252" s="67">
        <f>VLOOKUP($B252,'[1]CurBackup 1516'!$A$4:$E$298,5,FALSE)</f>
        <v>555396.34000000008</v>
      </c>
      <c r="F252" s="67">
        <f>VLOOKUP($B252,'[1]COLLECTIONS 1516'!$A$9:$G$303,3,FALSE)</f>
        <v>337614.24</v>
      </c>
      <c r="G252" s="56"/>
      <c r="H252" s="63">
        <v>58.578304232257253</v>
      </c>
      <c r="I252" s="63">
        <v>38.925225029114621</v>
      </c>
      <c r="J252" s="63">
        <v>97.503529261371881</v>
      </c>
      <c r="K252" s="63"/>
      <c r="L252" s="63">
        <v>62.692440413364238</v>
      </c>
      <c r="M252" s="63">
        <v>37.129819686118708</v>
      </c>
      <c r="N252" s="63">
        <v>99.822260099482946</v>
      </c>
      <c r="O252" s="63"/>
      <c r="P252" s="63">
        <f t="shared" si="201"/>
        <v>61.992997543809572</v>
      </c>
      <c r="Q252" s="63">
        <f t="shared" si="202"/>
        <v>37.684293618274708</v>
      </c>
      <c r="R252" s="63">
        <f t="shared" si="203"/>
        <v>99.677291162084288</v>
      </c>
      <c r="S252" s="60"/>
      <c r="T252" s="49">
        <f t="shared" si="204"/>
        <v>61.087914063143693</v>
      </c>
      <c r="U252" s="49">
        <f t="shared" si="204"/>
        <v>37.913112777836012</v>
      </c>
      <c r="V252" s="68">
        <f t="shared" si="204"/>
        <v>99.001026840979705</v>
      </c>
    </row>
    <row r="253" spans="1:22">
      <c r="A253" s="65"/>
      <c r="B253" s="66" t="s">
        <v>432</v>
      </c>
      <c r="C253" s="66" t="s">
        <v>433</v>
      </c>
      <c r="D253" s="67">
        <f>VLOOKUP($B253,'[1]CurBackup 1516'!$A$4:$E$298,3,FALSE)</f>
        <v>2088880.7110131599</v>
      </c>
      <c r="E253" s="67">
        <f>VLOOKUP($B253,'[1]CurBackup 1516'!$A$4:$E$298,5,FALSE)</f>
        <v>1271388.42</v>
      </c>
      <c r="F253" s="67">
        <f>VLOOKUP($B253,'[1]COLLECTIONS 1516'!$A$9:$G$303,3,FALSE)</f>
        <v>827359.87</v>
      </c>
      <c r="G253" s="69"/>
      <c r="H253" s="63">
        <v>57.888552946859917</v>
      </c>
      <c r="I253" s="63">
        <v>40.214107029571245</v>
      </c>
      <c r="J253" s="63">
        <v>98.10265997643117</v>
      </c>
      <c r="K253" s="63"/>
      <c r="L253" s="63">
        <v>60.967517102887484</v>
      </c>
      <c r="M253" s="63">
        <v>40.03871762005074</v>
      </c>
      <c r="N253" s="63">
        <v>101.00623472293822</v>
      </c>
      <c r="O253" s="63"/>
      <c r="P253" s="63">
        <f t="shared" si="201"/>
        <v>60.864577536519285</v>
      </c>
      <c r="Q253" s="63">
        <f t="shared" si="202"/>
        <v>39.607808413277439</v>
      </c>
      <c r="R253" s="63">
        <f t="shared" si="203"/>
        <v>100.47238594979672</v>
      </c>
      <c r="S253" s="70"/>
      <c r="T253" s="49">
        <f t="shared" si="204"/>
        <v>59.906882528755567</v>
      </c>
      <c r="U253" s="49">
        <f t="shared" si="204"/>
        <v>39.953544354299808</v>
      </c>
      <c r="V253" s="68">
        <f t="shared" si="204"/>
        <v>99.860426883055368</v>
      </c>
    </row>
    <row r="254" spans="1:22">
      <c r="A254" s="65"/>
      <c r="B254" s="71"/>
      <c r="C254" s="53" t="s">
        <v>30</v>
      </c>
      <c r="D254" s="54">
        <f>SUM(D250:D253)</f>
        <v>4973650.7109336099</v>
      </c>
      <c r="E254" s="54">
        <f>SUM(E250:E253)</f>
        <v>3074759.91</v>
      </c>
      <c r="F254" s="54">
        <f>SUM(F250:F253)</f>
        <v>1910341.2400000002</v>
      </c>
      <c r="G254" s="69"/>
      <c r="H254" s="57">
        <v>58.377650720147031</v>
      </c>
      <c r="I254" s="57">
        <v>39.582434035112371</v>
      </c>
      <c r="J254" s="57">
        <v>97.960084755259402</v>
      </c>
      <c r="K254" s="57"/>
      <c r="L254" s="58">
        <v>61.635730040208671</v>
      </c>
      <c r="M254" s="59">
        <v>39.127626831157478</v>
      </c>
      <c r="N254" s="75">
        <v>100.76335687136614</v>
      </c>
      <c r="O254" s="57"/>
      <c r="P254" s="57">
        <f>IF(E254&gt;0,E254/D254*100,0)</f>
        <v>61.820986006128955</v>
      </c>
      <c r="Q254" s="57">
        <f>IF(F254&gt;0,F254/D254*100,0)</f>
        <v>38.409236012502532</v>
      </c>
      <c r="R254" s="57">
        <f t="shared" si="203"/>
        <v>100.23022201863148</v>
      </c>
      <c r="S254" s="70"/>
      <c r="T254" s="72">
        <f t="shared" ref="T254:U254" si="205">AVERAGE(H254,L254,P254)</f>
        <v>60.611455588828221</v>
      </c>
      <c r="U254" s="72">
        <f t="shared" si="205"/>
        <v>39.039765626257463</v>
      </c>
      <c r="V254" s="73">
        <f t="shared" ref="V254" si="206">U254+T254</f>
        <v>99.651221215085684</v>
      </c>
    </row>
    <row r="255" spans="1:22">
      <c r="A255" s="65" t="s">
        <v>434</v>
      </c>
      <c r="B255" s="66"/>
      <c r="C255" s="66"/>
      <c r="D255" s="67"/>
      <c r="E255" s="48"/>
      <c r="F255" s="48"/>
      <c r="G255" s="69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70"/>
      <c r="T255" s="49"/>
      <c r="U255" s="49"/>
      <c r="V255" s="68"/>
    </row>
    <row r="256" spans="1:22">
      <c r="A256" s="65"/>
      <c r="B256" s="66" t="s">
        <v>435</v>
      </c>
      <c r="C256" s="66" t="s">
        <v>436</v>
      </c>
      <c r="D256" s="67">
        <f>VLOOKUP($B256,'[1]CurBackup 1516'!$A$4:$E$298,3,FALSE)</f>
        <v>1471522.0771512361</v>
      </c>
      <c r="E256" s="67">
        <f>VLOOKUP($B256,'[1]CurBackup 1516'!$A$4:$E$298,5,FALSE)</f>
        <v>810529.50000000012</v>
      </c>
      <c r="F256" s="67">
        <f>VLOOKUP($B256,'[1]COLLECTIONS 1516'!$A$9:$G$303,3,FALSE)</f>
        <v>641797.91</v>
      </c>
      <c r="G256" s="69"/>
      <c r="H256" s="63">
        <v>57.510139790361045</v>
      </c>
      <c r="I256" s="63">
        <v>44.335109663814585</v>
      </c>
      <c r="J256" s="63">
        <v>101.84524945417563</v>
      </c>
      <c r="K256" s="63"/>
      <c r="L256" s="63">
        <v>55.90479440818855</v>
      </c>
      <c r="M256" s="63">
        <v>44.299694228607635</v>
      </c>
      <c r="N256" s="63">
        <v>100.20448863679619</v>
      </c>
      <c r="O256" s="63"/>
      <c r="P256" s="63">
        <f t="shared" ref="P256:P262" si="207">IFERROR(IF(E256&gt;0,E256/D256*100,0),0)</f>
        <v>55.081028860207695</v>
      </c>
      <c r="Q256" s="63">
        <f t="shared" ref="Q256:Q262" si="208">IFERROR(IF(F256&gt;0,F256/D256*100,0),0)</f>
        <v>43.614562089511828</v>
      </c>
      <c r="R256" s="63">
        <f t="shared" ref="R256:R263" si="209">P256+Q256</f>
        <v>98.695590949719531</v>
      </c>
      <c r="S256" s="70"/>
      <c r="T256" s="49">
        <f t="shared" ref="T256:V262" si="210">IF(AND(H256&gt;0,L256&gt;0,P256&gt;0),AVERAGE(H256,L256,P256),AVERAGE(L256,P256))</f>
        <v>56.165321019585768</v>
      </c>
      <c r="U256" s="49">
        <f t="shared" si="210"/>
        <v>44.083121993978011</v>
      </c>
      <c r="V256" s="68">
        <f t="shared" si="210"/>
        <v>100.24844301356377</v>
      </c>
    </row>
    <row r="257" spans="1:22">
      <c r="A257" s="65"/>
      <c r="B257" s="66" t="s">
        <v>437</v>
      </c>
      <c r="C257" s="66" t="s">
        <v>438</v>
      </c>
      <c r="D257" s="67">
        <f>VLOOKUP($B257,'[1]CurBackup 1516'!$A$4:$E$298,3,FALSE)</f>
        <v>9492320.1240607295</v>
      </c>
      <c r="E257" s="67">
        <f>VLOOKUP($B257,'[1]CurBackup 1516'!$A$4:$E$298,5,FALSE)</f>
        <v>5123621.4800000004</v>
      </c>
      <c r="F257" s="67">
        <f>VLOOKUP($B257,'[1]COLLECTIONS 1516'!$A$9:$G$303,3,FALSE)</f>
        <v>4365831.29</v>
      </c>
      <c r="G257" s="69"/>
      <c r="H257" s="63">
        <v>61.133766755145139</v>
      </c>
      <c r="I257" s="63">
        <v>46.829952243430945</v>
      </c>
      <c r="J257" s="63">
        <v>107.96371899857608</v>
      </c>
      <c r="K257" s="63"/>
      <c r="L257" s="63">
        <v>54.268107548495159</v>
      </c>
      <c r="M257" s="63">
        <v>45.605996440552389</v>
      </c>
      <c r="N257" s="63">
        <v>99.874103989047541</v>
      </c>
      <c r="O257" s="63"/>
      <c r="P257" s="63">
        <f t="shared" si="207"/>
        <v>53.976492712386118</v>
      </c>
      <c r="Q257" s="63">
        <f t="shared" si="208"/>
        <v>45.993300193634184</v>
      </c>
      <c r="R257" s="63">
        <f t="shared" si="209"/>
        <v>99.969792906020302</v>
      </c>
      <c r="S257" s="70"/>
      <c r="T257" s="49">
        <f t="shared" si="210"/>
        <v>56.459455672008801</v>
      </c>
      <c r="U257" s="49">
        <f t="shared" si="210"/>
        <v>46.143082959205834</v>
      </c>
      <c r="V257" s="68">
        <f t="shared" si="210"/>
        <v>102.60253863121464</v>
      </c>
    </row>
    <row r="258" spans="1:22">
      <c r="A258" s="65"/>
      <c r="B258" s="66" t="s">
        <v>439</v>
      </c>
      <c r="C258" s="66" t="s">
        <v>440</v>
      </c>
      <c r="D258" s="67">
        <f>VLOOKUP($B258,'[1]CurBackup 1516'!$A$4:$E$298,3,FALSE)</f>
        <v>9767235.7430771701</v>
      </c>
      <c r="E258" s="67">
        <f>VLOOKUP($B258,'[1]CurBackup 1516'!$A$4:$E$298,5,FALSE)</f>
        <v>5275987.24</v>
      </c>
      <c r="F258" s="67">
        <f>VLOOKUP($B258,'[1]COLLECTIONS 1516'!$A$9:$G$303,3,FALSE)</f>
        <v>4492017.93</v>
      </c>
      <c r="G258" s="69"/>
      <c r="H258" s="63">
        <v>62.161451892865891</v>
      </c>
      <c r="I258" s="63">
        <v>45.590061817872481</v>
      </c>
      <c r="J258" s="63">
        <v>107.75151371073838</v>
      </c>
      <c r="K258" s="63"/>
      <c r="L258" s="63">
        <v>54.142248483896736</v>
      </c>
      <c r="M258" s="63">
        <v>45.92471976018718</v>
      </c>
      <c r="N258" s="63">
        <v>100.06696824408391</v>
      </c>
      <c r="O258" s="63"/>
      <c r="P258" s="63">
        <f t="shared" si="207"/>
        <v>54.017199735754495</v>
      </c>
      <c r="Q258" s="63">
        <f t="shared" si="208"/>
        <v>45.99067789659788</v>
      </c>
      <c r="R258" s="63">
        <f t="shared" si="209"/>
        <v>100.00787763235238</v>
      </c>
      <c r="S258" s="70"/>
      <c r="T258" s="49">
        <f t="shared" si="210"/>
        <v>56.773633370839043</v>
      </c>
      <c r="U258" s="49">
        <f t="shared" si="210"/>
        <v>45.835153158219178</v>
      </c>
      <c r="V258" s="68">
        <f t="shared" si="210"/>
        <v>102.60878652905824</v>
      </c>
    </row>
    <row r="259" spans="1:22">
      <c r="A259" s="65"/>
      <c r="B259" s="66" t="s">
        <v>441</v>
      </c>
      <c r="C259" s="66" t="s">
        <v>442</v>
      </c>
      <c r="D259" s="67">
        <f>VLOOKUP($B259,'[1]CurBackup 1516'!$A$4:$E$298,3,FALSE)</f>
        <v>8094654.97794904</v>
      </c>
      <c r="E259" s="67">
        <f>VLOOKUP($B259,'[1]CurBackup 1516'!$A$4:$E$298,5,FALSE)</f>
        <v>4360912.68</v>
      </c>
      <c r="F259" s="67">
        <f>VLOOKUP($B259,'[1]COLLECTIONS 1516'!$A$9:$G$303,3,FALSE)</f>
        <v>3707773.38</v>
      </c>
      <c r="G259" s="69"/>
      <c r="H259" s="63">
        <v>53.338316294520162</v>
      </c>
      <c r="I259" s="63">
        <v>46.568067953689521</v>
      </c>
      <c r="J259" s="63">
        <v>99.90638424820969</v>
      </c>
      <c r="K259" s="63"/>
      <c r="L259" s="63">
        <v>59.335791483178276</v>
      </c>
      <c r="M259" s="63">
        <v>40.600117377026272</v>
      </c>
      <c r="N259" s="63">
        <v>99.935908860204549</v>
      </c>
      <c r="O259" s="63"/>
      <c r="P259" s="63">
        <f t="shared" si="207"/>
        <v>53.873978469492876</v>
      </c>
      <c r="Q259" s="63">
        <f t="shared" si="208"/>
        <v>45.805205905631404</v>
      </c>
      <c r="R259" s="63">
        <f t="shared" si="209"/>
        <v>99.679184375124279</v>
      </c>
      <c r="S259" s="70"/>
      <c r="T259" s="49">
        <f t="shared" si="210"/>
        <v>55.516028749063771</v>
      </c>
      <c r="U259" s="49">
        <f t="shared" si="210"/>
        <v>44.324463745449066</v>
      </c>
      <c r="V259" s="68">
        <f t="shared" si="210"/>
        <v>99.840492494512844</v>
      </c>
    </row>
    <row r="260" spans="1:22">
      <c r="A260" s="65"/>
      <c r="B260" s="66" t="s">
        <v>443</v>
      </c>
      <c r="C260" s="66" t="s">
        <v>444</v>
      </c>
      <c r="D260" s="67">
        <f>VLOOKUP($B260,'[1]CurBackup 1516'!$A$4:$E$298,3,FALSE)</f>
        <v>1344547.2282344</v>
      </c>
      <c r="E260" s="67">
        <f>VLOOKUP($B260,'[1]CurBackup 1516'!$A$4:$E$298,5,FALSE)</f>
        <v>728633.77999999991</v>
      </c>
      <c r="F260" s="67">
        <f>VLOOKUP($B260,'[1]COLLECTIONS 1516'!$A$9:$G$303,3,FALSE)</f>
        <v>622138.98</v>
      </c>
      <c r="G260" s="69"/>
      <c r="H260" s="63">
        <v>55.632971413107136</v>
      </c>
      <c r="I260" s="63">
        <v>45.950660604334466</v>
      </c>
      <c r="J260" s="63">
        <v>101.5836320174416</v>
      </c>
      <c r="K260" s="63"/>
      <c r="L260" s="63">
        <v>59.984641868175004</v>
      </c>
      <c r="M260" s="63">
        <v>50.981775674611121</v>
      </c>
      <c r="N260" s="63">
        <v>110.96641754278613</v>
      </c>
      <c r="O260" s="63"/>
      <c r="P260" s="63">
        <f t="shared" si="207"/>
        <v>54.191757991038337</v>
      </c>
      <c r="Q260" s="63">
        <f t="shared" si="208"/>
        <v>46.271262692420656</v>
      </c>
      <c r="R260" s="63">
        <f t="shared" si="209"/>
        <v>100.46302068345899</v>
      </c>
      <c r="S260" s="70"/>
      <c r="T260" s="49">
        <f t="shared" si="210"/>
        <v>56.603123757440159</v>
      </c>
      <c r="U260" s="49">
        <f t="shared" si="210"/>
        <v>47.734566323788748</v>
      </c>
      <c r="V260" s="68">
        <f t="shared" si="210"/>
        <v>104.33769008122891</v>
      </c>
    </row>
    <row r="261" spans="1:22">
      <c r="A261" s="65"/>
      <c r="B261" s="66" t="s">
        <v>445</v>
      </c>
      <c r="C261" s="66" t="s">
        <v>446</v>
      </c>
      <c r="D261" s="67">
        <f>VLOOKUP($B261,'[1]CurBackup 1516'!$A$4:$E$298,3,FALSE)</f>
        <v>1391780.3014100001</v>
      </c>
      <c r="E261" s="67">
        <f>VLOOKUP($B261,'[1]CurBackup 1516'!$A$4:$E$298,5,FALSE)</f>
        <v>755033.19</v>
      </c>
      <c r="F261" s="67">
        <f>VLOOKUP($B261,'[1]COLLECTIONS 1516'!$A$9:$G$303,3,FALSE)</f>
        <v>639729.1</v>
      </c>
      <c r="G261" s="69"/>
      <c r="H261" s="63">
        <v>54.844499567333337</v>
      </c>
      <c r="I261" s="63">
        <v>46.792438802188862</v>
      </c>
      <c r="J261" s="63">
        <v>101.6369383695222</v>
      </c>
      <c r="K261" s="63"/>
      <c r="L261" s="63">
        <v>51.675771925590496</v>
      </c>
      <c r="M261" s="63">
        <v>47.21967838644369</v>
      </c>
      <c r="N261" s="63">
        <v>98.895450312034185</v>
      </c>
      <c r="O261" s="63"/>
      <c r="P261" s="63">
        <f t="shared" si="207"/>
        <v>54.249452247246396</v>
      </c>
      <c r="Q261" s="63">
        <f t="shared" si="208"/>
        <v>45.964804887085712</v>
      </c>
      <c r="R261" s="63">
        <f t="shared" si="209"/>
        <v>100.21425713433212</v>
      </c>
      <c r="S261" s="70"/>
      <c r="T261" s="49">
        <f t="shared" si="210"/>
        <v>53.589907913390071</v>
      </c>
      <c r="U261" s="49">
        <f t="shared" si="210"/>
        <v>46.658974025239417</v>
      </c>
      <c r="V261" s="68">
        <f t="shared" si="210"/>
        <v>100.24888193862949</v>
      </c>
    </row>
    <row r="262" spans="1:22">
      <c r="A262" s="65"/>
      <c r="B262" s="66" t="s">
        <v>447</v>
      </c>
      <c r="C262" s="66" t="s">
        <v>448</v>
      </c>
      <c r="D262" s="67">
        <f>VLOOKUP($B262,'[1]CurBackup 1516'!$A$4:$E$298,3,FALSE)</f>
        <v>14128070.62072096</v>
      </c>
      <c r="E262" s="67">
        <f>VLOOKUP($B262,'[1]CurBackup 1516'!$A$4:$E$298,5,FALSE)</f>
        <v>7461035.5499999989</v>
      </c>
      <c r="F262" s="67">
        <f>VLOOKUP($B262,'[1]COLLECTIONS 1516'!$A$9:$G$303,3,FALSE)</f>
        <v>6598432.5199999996</v>
      </c>
      <c r="G262" s="69"/>
      <c r="H262" s="63">
        <v>58.000035118816584</v>
      </c>
      <c r="I262" s="63">
        <v>45.120704549263365</v>
      </c>
      <c r="J262" s="63">
        <v>103.12073966807995</v>
      </c>
      <c r="K262" s="63"/>
      <c r="L262" s="63">
        <v>52.675519205246701</v>
      </c>
      <c r="M262" s="63">
        <v>46.630641850036859</v>
      </c>
      <c r="N262" s="63">
        <v>99.306161055283553</v>
      </c>
      <c r="O262" s="63"/>
      <c r="P262" s="63">
        <f t="shared" si="207"/>
        <v>52.810010300042364</v>
      </c>
      <c r="Q262" s="63">
        <f t="shared" si="208"/>
        <v>46.704413483907679</v>
      </c>
      <c r="R262" s="63">
        <f t="shared" si="209"/>
        <v>99.514423783950036</v>
      </c>
      <c r="S262" s="70"/>
      <c r="T262" s="49">
        <f t="shared" si="210"/>
        <v>54.495188208035216</v>
      </c>
      <c r="U262" s="49">
        <f t="shared" si="210"/>
        <v>46.151919961069297</v>
      </c>
      <c r="V262" s="68">
        <f t="shared" si="210"/>
        <v>100.64710816910451</v>
      </c>
    </row>
    <row r="263" spans="1:22">
      <c r="A263" s="65"/>
      <c r="B263" s="71"/>
      <c r="C263" s="53" t="s">
        <v>30</v>
      </c>
      <c r="D263" s="54">
        <f>SUM(D256:D262)</f>
        <v>45690131.072603539</v>
      </c>
      <c r="E263" s="54">
        <f>SUM(E256:E262)</f>
        <v>24515753.420000002</v>
      </c>
      <c r="F263" s="54">
        <f>SUM(F256:F262)</f>
        <v>21067721.109999999</v>
      </c>
      <c r="G263" s="69"/>
      <c r="H263" s="57">
        <v>58.624170505433192</v>
      </c>
      <c r="I263" s="57">
        <v>45.891608563050148</v>
      </c>
      <c r="J263" s="57">
        <v>104.51577906848334</v>
      </c>
      <c r="K263" s="57"/>
      <c r="L263" s="58">
        <v>54.751701566423527</v>
      </c>
      <c r="M263" s="59">
        <v>45.285234288701446</v>
      </c>
      <c r="N263" s="75">
        <v>100.03693585512497</v>
      </c>
      <c r="O263" s="57"/>
      <c r="P263" s="57">
        <f t="shared" ref="P263" si="211">IF(E263&gt;0,E263/D263*100,0)</f>
        <v>53.6565618099091</v>
      </c>
      <c r="Q263" s="57">
        <f t="shared" ref="Q263" si="212">IF(F263&gt;0,F263/D263*100,0)</f>
        <v>46.110003660358309</v>
      </c>
      <c r="R263" s="57">
        <f t="shared" si="209"/>
        <v>99.766565470267409</v>
      </c>
      <c r="S263" s="70"/>
      <c r="T263" s="72">
        <f t="shared" ref="T263:U263" si="213">AVERAGE(H263,L263,P263)</f>
        <v>55.677477960588611</v>
      </c>
      <c r="U263" s="72">
        <f t="shared" si="213"/>
        <v>45.762282170703294</v>
      </c>
      <c r="V263" s="73">
        <f t="shared" ref="V263" si="214">U263+T263</f>
        <v>101.43976013129191</v>
      </c>
    </row>
    <row r="264" spans="1:22">
      <c r="A264" s="65" t="s">
        <v>449</v>
      </c>
      <c r="B264" s="66"/>
      <c r="C264" s="66"/>
      <c r="D264" s="67"/>
      <c r="E264" s="48"/>
      <c r="F264" s="48"/>
      <c r="G264" s="69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70"/>
      <c r="T264" s="49"/>
      <c r="U264" s="49"/>
      <c r="V264" s="68"/>
    </row>
    <row r="265" spans="1:22">
      <c r="A265" s="65"/>
      <c r="B265" s="66" t="s">
        <v>450</v>
      </c>
      <c r="C265" s="66" t="s">
        <v>451</v>
      </c>
      <c r="D265" s="67">
        <f>VLOOKUP($B265,'[1]CurBackup 1516'!$A$4:$E$298,3,FALSE)</f>
        <v>155945.1313518</v>
      </c>
      <c r="E265" s="67">
        <f>VLOOKUP($B265,'[1]CurBackup 1516'!$A$4:$E$298,5,FALSE)</f>
        <v>98220.169999999984</v>
      </c>
      <c r="F265" s="67">
        <f>VLOOKUP($B265,'[1]COLLECTIONS 1516'!$A$9:$G$303,3,FALSE)</f>
        <v>65748.149999999994</v>
      </c>
      <c r="G265" s="69"/>
      <c r="H265" s="63">
        <v>95.220749743795736</v>
      </c>
      <c r="I265" s="63">
        <v>40.94143073069656</v>
      </c>
      <c r="J265" s="63">
        <v>136.16218047449229</v>
      </c>
      <c r="K265" s="63"/>
      <c r="L265" s="63">
        <v>63.166633225063094</v>
      </c>
      <c r="M265" s="63">
        <v>36.688568028118731</v>
      </c>
      <c r="N265" s="63">
        <v>99.855201253181832</v>
      </c>
      <c r="O265" s="63"/>
      <c r="P265" s="63">
        <f t="shared" ref="P265:P268" si="215">IFERROR(IF(E265&gt;0,E265/D265*100,0),0)</f>
        <v>62.983800230622769</v>
      </c>
      <c r="Q265" s="63">
        <f t="shared" ref="Q265:Q268" si="216">IFERROR(IF(F265&gt;0,F265/D265*100,0),0)</f>
        <v>42.161078983400465</v>
      </c>
      <c r="R265" s="63">
        <f t="shared" ref="R265:R269" si="217">P265+Q265</f>
        <v>105.14487921402323</v>
      </c>
      <c r="S265" s="70"/>
      <c r="T265" s="49">
        <f t="shared" ref="T265:V268" si="218">IF(AND(H265&gt;0,L265&gt;0,P265&gt;0),AVERAGE(H265,L265,P265),AVERAGE(L265,P265))</f>
        <v>73.790394399827207</v>
      </c>
      <c r="U265" s="49">
        <f t="shared" si="218"/>
        <v>39.930359247405249</v>
      </c>
      <c r="V265" s="68">
        <f t="shared" si="218"/>
        <v>113.72075364723246</v>
      </c>
    </row>
    <row r="266" spans="1:22">
      <c r="A266" s="65"/>
      <c r="B266" s="66" t="s">
        <v>452</v>
      </c>
      <c r="C266" s="66" t="s">
        <v>453</v>
      </c>
      <c r="D266" s="67">
        <f>VLOOKUP($B266,'[1]CurBackup 1516'!$A$4:$E$298,3,FALSE)</f>
        <v>154554.15369256001</v>
      </c>
      <c r="E266" s="67">
        <f>VLOOKUP($B266,'[1]CurBackup 1516'!$A$4:$E$298,5,FALSE)</f>
        <v>93058.12999999999</v>
      </c>
      <c r="F266" s="67">
        <f>VLOOKUP($B266,'[1]COLLECTIONS 1516'!$A$9:$G$303,3,FALSE)</f>
        <v>59567.29</v>
      </c>
      <c r="G266" s="56"/>
      <c r="H266" s="63"/>
      <c r="I266" s="63"/>
      <c r="J266" s="63"/>
      <c r="K266" s="63"/>
      <c r="L266" s="63">
        <v>62.715288265948665</v>
      </c>
      <c r="M266" s="63">
        <v>35.46377970855179</v>
      </c>
      <c r="N266" s="63">
        <v>98.179067974500455</v>
      </c>
      <c r="O266" s="63"/>
      <c r="P266" s="63">
        <f t="shared" si="215"/>
        <v>60.210694941988905</v>
      </c>
      <c r="Q266" s="63">
        <f t="shared" si="216"/>
        <v>38.541371148452981</v>
      </c>
      <c r="R266" s="63">
        <f t="shared" si="217"/>
        <v>98.752066090441886</v>
      </c>
      <c r="S266" s="60"/>
      <c r="T266" s="49">
        <f t="shared" si="218"/>
        <v>61.462991603968788</v>
      </c>
      <c r="U266" s="49">
        <f t="shared" si="218"/>
        <v>37.002575428502382</v>
      </c>
      <c r="V266" s="68">
        <f t="shared" si="218"/>
        <v>98.465567032471171</v>
      </c>
    </row>
    <row r="267" spans="1:22">
      <c r="A267" s="65"/>
      <c r="B267" s="66" t="s">
        <v>454</v>
      </c>
      <c r="C267" s="66" t="s">
        <v>455</v>
      </c>
      <c r="D267" s="67">
        <f>VLOOKUP($B267,'[1]CurBackup 1516'!$A$4:$E$298,3,FALSE)</f>
        <v>0</v>
      </c>
      <c r="E267" s="67">
        <f>VLOOKUP($B267,'[1]CurBackup 1516'!$A$4:$E$298,5,FALSE)</f>
        <v>0</v>
      </c>
      <c r="F267" s="67">
        <f>VLOOKUP($B267,'[1]COLLECTIONS 1516'!$A$9:$G$303,3,FALSE)</f>
        <v>0</v>
      </c>
      <c r="G267" s="69"/>
      <c r="H267" s="63"/>
      <c r="I267" s="63"/>
      <c r="J267" s="63"/>
      <c r="K267" s="63"/>
      <c r="L267" s="63"/>
      <c r="M267" s="63"/>
      <c r="N267" s="63"/>
      <c r="O267" s="63"/>
      <c r="P267" s="63">
        <f t="shared" si="215"/>
        <v>0</v>
      </c>
      <c r="Q267" s="63">
        <f t="shared" si="216"/>
        <v>0</v>
      </c>
      <c r="R267" s="63">
        <f t="shared" si="217"/>
        <v>0</v>
      </c>
      <c r="S267" s="70"/>
      <c r="T267" s="49">
        <f t="shared" si="218"/>
        <v>0</v>
      </c>
      <c r="U267" s="49">
        <f t="shared" si="218"/>
        <v>0</v>
      </c>
      <c r="V267" s="68">
        <f t="shared" si="218"/>
        <v>0</v>
      </c>
    </row>
    <row r="268" spans="1:22">
      <c r="A268" s="65"/>
      <c r="B268" s="66" t="s">
        <v>456</v>
      </c>
      <c r="C268" s="66" t="s">
        <v>457</v>
      </c>
      <c r="D268" s="67">
        <f>VLOOKUP($B268,'[1]CurBackup 1516'!$A$4:$E$298,3,FALSE)</f>
        <v>755276.39547550003</v>
      </c>
      <c r="E268" s="67">
        <f>VLOOKUP($B268,'[1]CurBackup 1516'!$A$4:$E$298,5,FALSE)</f>
        <v>472291.35999999993</v>
      </c>
      <c r="F268" s="67">
        <f>VLOOKUP($B268,'[1]COLLECTIONS 1516'!$A$9:$G$303,3,FALSE)</f>
        <v>308307.21999999997</v>
      </c>
      <c r="G268" s="69"/>
      <c r="H268" s="63">
        <v>95.314950097962949</v>
      </c>
      <c r="I268" s="63">
        <v>40.94224832361737</v>
      </c>
      <c r="J268" s="63">
        <v>136.25719842158031</v>
      </c>
      <c r="K268" s="63"/>
      <c r="L268" s="63">
        <v>63.164015467392332</v>
      </c>
      <c r="M268" s="63">
        <v>36.692807920989161</v>
      </c>
      <c r="N268" s="63">
        <v>99.856823388381486</v>
      </c>
      <c r="O268" s="63"/>
      <c r="P268" s="63">
        <f t="shared" si="215"/>
        <v>62.532254791659291</v>
      </c>
      <c r="Q268" s="63">
        <f t="shared" si="216"/>
        <v>40.820449552894964</v>
      </c>
      <c r="R268" s="63">
        <f t="shared" si="217"/>
        <v>103.35270434455425</v>
      </c>
      <c r="S268" s="70"/>
      <c r="T268" s="49">
        <f t="shared" si="218"/>
        <v>73.670406785671517</v>
      </c>
      <c r="U268" s="49">
        <f t="shared" si="218"/>
        <v>39.485168599167167</v>
      </c>
      <c r="V268" s="68">
        <f t="shared" si="218"/>
        <v>113.15557538483868</v>
      </c>
    </row>
    <row r="269" spans="1:22">
      <c r="A269" s="65"/>
      <c r="B269" s="66"/>
      <c r="C269" s="53" t="s">
        <v>30</v>
      </c>
      <c r="D269" s="55">
        <f>SUM(D265:D268)</f>
        <v>1065775.68051986</v>
      </c>
      <c r="E269" s="55">
        <f>SUM(E265:E268)</f>
        <v>663569.65999999992</v>
      </c>
      <c r="F269" s="55">
        <f>SUM(F265:F268)</f>
        <v>433622.66</v>
      </c>
      <c r="G269" s="69"/>
      <c r="H269" s="57">
        <v>95.526627334961731</v>
      </c>
      <c r="I269" s="57">
        <v>41.015614821834518</v>
      </c>
      <c r="J269" s="57">
        <v>136.54224215679625</v>
      </c>
      <c r="K269" s="57"/>
      <c r="L269" s="75">
        <v>63.124314943219382</v>
      </c>
      <c r="M269" s="72">
        <v>36.583048659043676</v>
      </c>
      <c r="N269" s="57">
        <v>99.707363602263058</v>
      </c>
      <c r="O269" s="57"/>
      <c r="P269" s="57">
        <f>IF(E269&gt;0,E269/D269*100,0)</f>
        <v>62.261662761560331</v>
      </c>
      <c r="Q269" s="57">
        <f>IF(F269&gt;0,F269/D269*100,0)</f>
        <v>40.686109462404808</v>
      </c>
      <c r="R269" s="57">
        <f t="shared" si="217"/>
        <v>102.94777222396513</v>
      </c>
      <c r="S269" s="70"/>
      <c r="T269" s="72">
        <f t="shared" ref="T269:U269" si="219">AVERAGE(H269,L269,P269)</f>
        <v>73.637535013247145</v>
      </c>
      <c r="U269" s="72">
        <f t="shared" si="219"/>
        <v>39.428257647761001</v>
      </c>
      <c r="V269" s="73">
        <f t="shared" ref="V269" si="220">U269+T269</f>
        <v>113.06579266100815</v>
      </c>
    </row>
    <row r="270" spans="1:22">
      <c r="A270" s="65" t="s">
        <v>458</v>
      </c>
      <c r="B270" s="66"/>
      <c r="C270" s="66"/>
      <c r="D270" s="67"/>
      <c r="E270" s="48"/>
      <c r="F270" s="48"/>
      <c r="G270" s="69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70"/>
      <c r="T270" s="49"/>
      <c r="U270" s="49"/>
      <c r="V270" s="68"/>
    </row>
    <row r="271" spans="1:22">
      <c r="A271" s="65"/>
      <c r="B271" s="66" t="s">
        <v>459</v>
      </c>
      <c r="C271" s="66" t="s">
        <v>460</v>
      </c>
      <c r="D271" s="67">
        <f>VLOOKUP($B271,'[1]CurBackup 1516'!$A$4:$E$298,3,FALSE)</f>
        <v>48999994.785364509</v>
      </c>
      <c r="E271" s="67">
        <f>VLOOKUP($B271,'[1]CurBackup 1516'!$A$4:$E$298,5,FALSE)</f>
        <v>26250939.300000004</v>
      </c>
      <c r="F271" s="67">
        <f>VLOOKUP($B271,'[1]COLLECTIONS 1516'!$A$9:$G$303,3,FALSE)</f>
        <v>23188790.969999999</v>
      </c>
      <c r="G271" s="69"/>
      <c r="H271" s="63">
        <v>52.22710228893569</v>
      </c>
      <c r="I271" s="63">
        <v>47.193239946049218</v>
      </c>
      <c r="J271" s="63">
        <v>99.420342234984901</v>
      </c>
      <c r="K271" s="63"/>
      <c r="L271" s="63">
        <v>52.565483834521643</v>
      </c>
      <c r="M271" s="63">
        <v>46.955958745488751</v>
      </c>
      <c r="N271" s="63">
        <v>99.521442580010387</v>
      </c>
      <c r="O271" s="63"/>
      <c r="P271" s="63">
        <f t="shared" ref="P271:P284" si="221">IFERROR(IF(E271&gt;0,E271/D271*100,0),0)</f>
        <v>53.573351211540796</v>
      </c>
      <c r="Q271" s="63">
        <f t="shared" ref="Q271:Q284" si="222">IFERROR(IF(F271&gt;0,F271/D271*100,0),0)</f>
        <v>47.324068240362564</v>
      </c>
      <c r="R271" s="63">
        <f t="shared" ref="R271:R285" si="223">P271+Q271</f>
        <v>100.89741945190336</v>
      </c>
      <c r="S271" s="70"/>
      <c r="T271" s="49">
        <f t="shared" ref="T271:V284" si="224">IF(AND(H271&gt;0,L271&gt;0,P271&gt;0),AVERAGE(H271,L271,P271),AVERAGE(L271,P271))</f>
        <v>52.788645778332715</v>
      </c>
      <c r="U271" s="49">
        <f t="shared" si="224"/>
        <v>47.157755643966844</v>
      </c>
      <c r="V271" s="68">
        <f t="shared" si="224"/>
        <v>99.946401422299559</v>
      </c>
    </row>
    <row r="272" spans="1:22">
      <c r="A272" s="65"/>
      <c r="B272" s="66" t="s">
        <v>461</v>
      </c>
      <c r="C272" s="66" t="s">
        <v>462</v>
      </c>
      <c r="D272" s="67">
        <f>VLOOKUP($B272,'[1]CurBackup 1516'!$A$4:$E$298,3,FALSE)</f>
        <v>13124744.431154801</v>
      </c>
      <c r="E272" s="67">
        <f>VLOOKUP($B272,'[1]CurBackup 1516'!$A$4:$E$298,5,FALSE)</f>
        <v>6909216.2500000009</v>
      </c>
      <c r="F272" s="67">
        <f>VLOOKUP($B272,'[1]COLLECTIONS 1516'!$A$9:$G$303,3,FALSE)</f>
        <v>6227462.21</v>
      </c>
      <c r="G272" s="69"/>
      <c r="H272" s="63">
        <v>52.807340889640265</v>
      </c>
      <c r="I272" s="63">
        <v>47.866127286103364</v>
      </c>
      <c r="J272" s="63">
        <v>100.67346817574364</v>
      </c>
      <c r="K272" s="63"/>
      <c r="L272" s="63">
        <v>52.368083803898372</v>
      </c>
      <c r="M272" s="63">
        <v>47.656517191467017</v>
      </c>
      <c r="N272" s="63">
        <v>100.02460099536539</v>
      </c>
      <c r="O272" s="63"/>
      <c r="P272" s="63">
        <f t="shared" si="221"/>
        <v>52.642672672538147</v>
      </c>
      <c r="Q272" s="63">
        <f t="shared" si="222"/>
        <v>47.448255032056778</v>
      </c>
      <c r="R272" s="63">
        <f t="shared" si="223"/>
        <v>100.09092770459492</v>
      </c>
      <c r="S272" s="70"/>
      <c r="T272" s="49">
        <f t="shared" si="224"/>
        <v>52.606032455358928</v>
      </c>
      <c r="U272" s="49">
        <f t="shared" si="224"/>
        <v>47.656966503209048</v>
      </c>
      <c r="V272" s="68">
        <f t="shared" si="224"/>
        <v>100.26299895856796</v>
      </c>
    </row>
    <row r="273" spans="1:22">
      <c r="A273" s="65"/>
      <c r="B273" s="66" t="s">
        <v>463</v>
      </c>
      <c r="C273" s="66" t="s">
        <v>464</v>
      </c>
      <c r="D273" s="67">
        <f>VLOOKUP($B273,'[1]CurBackup 1516'!$A$4:$E$298,3,FALSE)</f>
        <v>42199999.99440264</v>
      </c>
      <c r="E273" s="67">
        <f>VLOOKUP($B273,'[1]CurBackup 1516'!$A$4:$E$298,5,FALSE)</f>
        <v>22551961.420000002</v>
      </c>
      <c r="F273" s="67">
        <f>VLOOKUP($B273,'[1]COLLECTIONS 1516'!$A$9:$G$303,3,FALSE)</f>
        <v>19568466.329999998</v>
      </c>
      <c r="G273" s="69"/>
      <c r="H273" s="63">
        <v>54.585648894063198</v>
      </c>
      <c r="I273" s="63">
        <v>47.25662715160199</v>
      </c>
      <c r="J273" s="63">
        <v>101.84227604566519</v>
      </c>
      <c r="K273" s="63"/>
      <c r="L273" s="63">
        <v>52.912454858374659</v>
      </c>
      <c r="M273" s="63">
        <v>46.768897842563575</v>
      </c>
      <c r="N273" s="63">
        <v>99.681352700938234</v>
      </c>
      <c r="O273" s="63"/>
      <c r="P273" s="63">
        <f t="shared" si="221"/>
        <v>53.440666879126233</v>
      </c>
      <c r="Q273" s="63">
        <f t="shared" si="222"/>
        <v>46.370773299989423</v>
      </c>
      <c r="R273" s="63">
        <f t="shared" si="223"/>
        <v>99.811440179115664</v>
      </c>
      <c r="S273" s="70"/>
      <c r="T273" s="49">
        <f t="shared" si="224"/>
        <v>53.64625687718803</v>
      </c>
      <c r="U273" s="49">
        <f t="shared" si="224"/>
        <v>46.798766098051658</v>
      </c>
      <c r="V273" s="68">
        <f t="shared" si="224"/>
        <v>100.4450229752397</v>
      </c>
    </row>
    <row r="274" spans="1:22">
      <c r="A274" s="65"/>
      <c r="B274" s="66" t="s">
        <v>465</v>
      </c>
      <c r="C274" s="66" t="s">
        <v>466</v>
      </c>
      <c r="D274" s="67">
        <f>VLOOKUP($B274,'[1]CurBackup 1516'!$A$4:$E$298,3,FALSE)</f>
        <v>56084626</v>
      </c>
      <c r="E274" s="67">
        <f>VLOOKUP($B274,'[1]CurBackup 1516'!$A$4:$E$298,5,FALSE)</f>
        <v>29972304.799999997</v>
      </c>
      <c r="F274" s="67">
        <f>VLOOKUP($B274,'[1]COLLECTIONS 1516'!$A$9:$G$303,3,FALSE)</f>
        <v>25988950.75</v>
      </c>
      <c r="G274" s="69"/>
      <c r="H274" s="63">
        <v>53.903803556582019</v>
      </c>
      <c r="I274" s="63">
        <v>46.785274832270574</v>
      </c>
      <c r="J274" s="63">
        <v>100.68907838885259</v>
      </c>
      <c r="K274" s="63"/>
      <c r="L274" s="63">
        <v>53.453232233277838</v>
      </c>
      <c r="M274" s="63">
        <v>46.718228787011753</v>
      </c>
      <c r="N274" s="63">
        <v>100.1714610202896</v>
      </c>
      <c r="O274" s="63"/>
      <c r="P274" s="63">
        <f t="shared" si="221"/>
        <v>53.441213640258553</v>
      </c>
      <c r="Q274" s="63">
        <f t="shared" si="222"/>
        <v>46.338814401650822</v>
      </c>
      <c r="R274" s="63">
        <f t="shared" si="223"/>
        <v>99.780028041909375</v>
      </c>
      <c r="S274" s="70"/>
      <c r="T274" s="49">
        <f t="shared" si="224"/>
        <v>53.599416476706132</v>
      </c>
      <c r="U274" s="49">
        <f t="shared" si="224"/>
        <v>46.614106006977714</v>
      </c>
      <c r="V274" s="68">
        <f t="shared" si="224"/>
        <v>100.21352248368385</v>
      </c>
    </row>
    <row r="275" spans="1:22">
      <c r="A275" s="65"/>
      <c r="B275" s="66" t="s">
        <v>467</v>
      </c>
      <c r="C275" s="66" t="s">
        <v>468</v>
      </c>
      <c r="D275" s="67">
        <f>VLOOKUP($B275,'[1]CurBackup 1516'!$A$4:$E$298,3,FALSE)</f>
        <v>12574554.87071728</v>
      </c>
      <c r="E275" s="67">
        <f>VLOOKUP($B275,'[1]CurBackup 1516'!$A$4:$E$298,5,FALSE)</f>
        <v>6781262.669999999</v>
      </c>
      <c r="F275" s="67">
        <f>VLOOKUP($B275,'[1]COLLECTIONS 1516'!$A$9:$G$303,3,FALSE)</f>
        <v>5736413.9000000004</v>
      </c>
      <c r="G275" s="69"/>
      <c r="H275" s="63">
        <v>53.939120424590733</v>
      </c>
      <c r="I275" s="63">
        <v>46.093171035913912</v>
      </c>
      <c r="J275" s="63">
        <v>100.03229146050464</v>
      </c>
      <c r="K275" s="63"/>
      <c r="L275" s="63">
        <v>53.545817308572929</v>
      </c>
      <c r="M275" s="63">
        <v>45.985667036886468</v>
      </c>
      <c r="N275" s="63">
        <v>99.531484345459404</v>
      </c>
      <c r="O275" s="63"/>
      <c r="P275" s="63">
        <f t="shared" si="221"/>
        <v>53.928451064233826</v>
      </c>
      <c r="Q275" s="63">
        <f t="shared" si="222"/>
        <v>45.61922039370593</v>
      </c>
      <c r="R275" s="63">
        <f t="shared" si="223"/>
        <v>99.547671457939757</v>
      </c>
      <c r="S275" s="70"/>
      <c r="T275" s="49">
        <f t="shared" si="224"/>
        <v>53.804462932465832</v>
      </c>
      <c r="U275" s="49">
        <f t="shared" si="224"/>
        <v>45.899352822168773</v>
      </c>
      <c r="V275" s="68">
        <f t="shared" si="224"/>
        <v>99.703815754634604</v>
      </c>
    </row>
    <row r="276" spans="1:22">
      <c r="A276" s="65"/>
      <c r="B276" s="66" t="s">
        <v>469</v>
      </c>
      <c r="C276" s="66" t="s">
        <v>470</v>
      </c>
      <c r="D276" s="67">
        <f>VLOOKUP($B276,'[1]CurBackup 1516'!$A$4:$E$298,3,FALSE)</f>
        <v>25898029.154187251</v>
      </c>
      <c r="E276" s="67">
        <f>VLOOKUP($B276,'[1]CurBackup 1516'!$A$4:$E$298,5,FALSE)</f>
        <v>13858525.140000001</v>
      </c>
      <c r="F276" s="67">
        <f>VLOOKUP($B276,'[1]COLLECTIONS 1516'!$A$9:$G$303,3,FALSE)</f>
        <v>12087169.369999999</v>
      </c>
      <c r="G276" s="69"/>
      <c r="H276" s="63">
        <v>47.729968239293981</v>
      </c>
      <c r="I276" s="63">
        <v>45.767164235083534</v>
      </c>
      <c r="J276" s="63">
        <v>93.497132474377509</v>
      </c>
      <c r="K276" s="63"/>
      <c r="L276" s="63">
        <v>56.315991866413029</v>
      </c>
      <c r="M276" s="63">
        <v>48.948814999632205</v>
      </c>
      <c r="N276" s="63">
        <v>105.26480686604523</v>
      </c>
      <c r="O276" s="63"/>
      <c r="P276" s="63">
        <f t="shared" si="221"/>
        <v>53.51189103036176</v>
      </c>
      <c r="Q276" s="63">
        <f t="shared" si="222"/>
        <v>46.672159097657513</v>
      </c>
      <c r="R276" s="63">
        <f t="shared" si="223"/>
        <v>100.18405012801927</v>
      </c>
      <c r="S276" s="70"/>
      <c r="T276" s="49">
        <f t="shared" si="224"/>
        <v>52.519283712022919</v>
      </c>
      <c r="U276" s="49">
        <f t="shared" si="224"/>
        <v>47.129379444124424</v>
      </c>
      <c r="V276" s="68">
        <f t="shared" si="224"/>
        <v>99.648663156147336</v>
      </c>
    </row>
    <row r="277" spans="1:22">
      <c r="A277" s="65"/>
      <c r="B277" s="66" t="s">
        <v>471</v>
      </c>
      <c r="C277" s="66" t="s">
        <v>472</v>
      </c>
      <c r="D277" s="67">
        <f>VLOOKUP($B277,'[1]CurBackup 1516'!$A$4:$E$298,3,FALSE)</f>
        <v>169581.01860454</v>
      </c>
      <c r="E277" s="67">
        <f>VLOOKUP($B277,'[1]CurBackup 1516'!$A$4:$E$298,5,FALSE)</f>
        <v>110129</v>
      </c>
      <c r="F277" s="67">
        <f>VLOOKUP($B277,'[1]COLLECTIONS 1516'!$A$9:$G$303,3,FALSE)</f>
        <v>69769.179999999993</v>
      </c>
      <c r="G277" s="69"/>
      <c r="H277" s="63">
        <v>61.52715873493888</v>
      </c>
      <c r="I277" s="63">
        <v>37.182917670415812</v>
      </c>
      <c r="J277" s="63">
        <v>98.710076405354698</v>
      </c>
      <c r="K277" s="63"/>
      <c r="L277" s="63">
        <v>58.893380210123489</v>
      </c>
      <c r="M277" s="63">
        <v>39.958097401133031</v>
      </c>
      <c r="N277" s="63">
        <v>98.851477611256513</v>
      </c>
      <c r="O277" s="63"/>
      <c r="P277" s="63">
        <f t="shared" si="221"/>
        <v>64.941820084722394</v>
      </c>
      <c r="Q277" s="63">
        <f t="shared" si="222"/>
        <v>41.142092773189738</v>
      </c>
      <c r="R277" s="63">
        <f t="shared" si="223"/>
        <v>106.08391285791214</v>
      </c>
      <c r="S277" s="70"/>
      <c r="T277" s="49">
        <f t="shared" si="224"/>
        <v>61.78745300992825</v>
      </c>
      <c r="U277" s="49">
        <f t="shared" si="224"/>
        <v>39.427702614912867</v>
      </c>
      <c r="V277" s="68">
        <f t="shared" si="224"/>
        <v>101.2151556248411</v>
      </c>
    </row>
    <row r="278" spans="1:22">
      <c r="A278" s="65"/>
      <c r="B278" s="66" t="s">
        <v>473</v>
      </c>
      <c r="C278" s="66" t="s">
        <v>474</v>
      </c>
      <c r="D278" s="67">
        <f>VLOOKUP($B278,'[1]CurBackup 1516'!$A$4:$E$298,3,FALSE)</f>
        <v>15992550.12948126</v>
      </c>
      <c r="E278" s="67">
        <f>VLOOKUP($B278,'[1]CurBackup 1516'!$A$4:$E$298,5,FALSE)</f>
        <v>8539560.7800000012</v>
      </c>
      <c r="F278" s="67">
        <f>VLOOKUP($B278,'[1]COLLECTIONS 1516'!$A$9:$G$303,3,FALSE)</f>
        <v>7434449.3099999996</v>
      </c>
      <c r="G278" s="69"/>
      <c r="H278" s="63">
        <v>53.735746575327937</v>
      </c>
      <c r="I278" s="63">
        <v>47.229672404976753</v>
      </c>
      <c r="J278" s="63">
        <v>100.96541898030469</v>
      </c>
      <c r="K278" s="63"/>
      <c r="L278" s="63">
        <v>53.418692513648345</v>
      </c>
      <c r="M278" s="63">
        <v>46.853716524963218</v>
      </c>
      <c r="N278" s="63">
        <v>100.27240903861156</v>
      </c>
      <c r="O278" s="63"/>
      <c r="P278" s="63">
        <f t="shared" si="221"/>
        <v>53.397117475704256</v>
      </c>
      <c r="Q278" s="63">
        <f t="shared" si="222"/>
        <v>46.48695329893048</v>
      </c>
      <c r="R278" s="63">
        <f t="shared" si="223"/>
        <v>99.884070774634736</v>
      </c>
      <c r="S278" s="70"/>
      <c r="T278" s="49">
        <f t="shared" si="224"/>
        <v>53.517185521560179</v>
      </c>
      <c r="U278" s="49">
        <f t="shared" si="224"/>
        <v>46.856780742956822</v>
      </c>
      <c r="V278" s="68">
        <f t="shared" si="224"/>
        <v>100.37396626451699</v>
      </c>
    </row>
    <row r="279" spans="1:22">
      <c r="A279" s="65"/>
      <c r="B279" s="66" t="s">
        <v>475</v>
      </c>
      <c r="C279" s="66" t="s">
        <v>476</v>
      </c>
      <c r="D279" s="67">
        <f>VLOOKUP($B279,'[1]CurBackup 1516'!$A$4:$E$298,3,FALSE)</f>
        <v>24096845.006603591</v>
      </c>
      <c r="E279" s="67">
        <f>VLOOKUP($B279,'[1]CurBackup 1516'!$A$4:$E$298,5,FALSE)</f>
        <v>12663952.750000002</v>
      </c>
      <c r="F279" s="67">
        <f>VLOOKUP($B279,'[1]COLLECTIONS 1516'!$A$9:$G$303,3,FALSE)</f>
        <v>11334920.640000001</v>
      </c>
      <c r="G279" s="69"/>
      <c r="H279" s="63">
        <v>54.58522637516888</v>
      </c>
      <c r="I279" s="63">
        <v>47.738716680297898</v>
      </c>
      <c r="J279" s="63">
        <v>102.32394305546677</v>
      </c>
      <c r="K279" s="63"/>
      <c r="L279" s="63">
        <v>52.79466967996337</v>
      </c>
      <c r="M279" s="63">
        <v>47.633563638695357</v>
      </c>
      <c r="N279" s="63">
        <v>100.42823331865873</v>
      </c>
      <c r="O279" s="63"/>
      <c r="P279" s="63">
        <f t="shared" si="221"/>
        <v>52.554401817040876</v>
      </c>
      <c r="Q279" s="63">
        <f t="shared" si="222"/>
        <v>47.0390237265241</v>
      </c>
      <c r="R279" s="63">
        <f t="shared" si="223"/>
        <v>99.593425543564976</v>
      </c>
      <c r="S279" s="70"/>
      <c r="T279" s="49">
        <f t="shared" si="224"/>
        <v>53.311432624057709</v>
      </c>
      <c r="U279" s="49">
        <f t="shared" si="224"/>
        <v>47.470434681839123</v>
      </c>
      <c r="V279" s="68">
        <f t="shared" si="224"/>
        <v>100.78186730589682</v>
      </c>
    </row>
    <row r="280" spans="1:22">
      <c r="A280" s="65"/>
      <c r="B280" s="66" t="s">
        <v>477</v>
      </c>
      <c r="C280" s="66" t="s">
        <v>478</v>
      </c>
      <c r="D280" s="67">
        <f>VLOOKUP($B280,'[1]CurBackup 1516'!$A$4:$E$298,3,FALSE)</f>
        <v>6167818.9663918205</v>
      </c>
      <c r="E280" s="67">
        <f>VLOOKUP($B280,'[1]CurBackup 1516'!$A$4:$E$298,5,FALSE)</f>
        <v>3226783.5</v>
      </c>
      <c r="F280" s="67">
        <f>VLOOKUP($B280,'[1]COLLECTIONS 1516'!$A$9:$G$303,3,FALSE)</f>
        <v>2840800.21</v>
      </c>
      <c r="G280" s="69"/>
      <c r="H280" s="63">
        <v>57.834845364308585</v>
      </c>
      <c r="I280" s="63">
        <v>46.800498112858371</v>
      </c>
      <c r="J280" s="63">
        <v>104.63534347716696</v>
      </c>
      <c r="K280" s="63"/>
      <c r="L280" s="63">
        <v>53.145897431373712</v>
      </c>
      <c r="M280" s="63">
        <v>46.276070461787519</v>
      </c>
      <c r="N280" s="63">
        <v>99.421967893161224</v>
      </c>
      <c r="O280" s="63"/>
      <c r="P280" s="63">
        <f t="shared" si="221"/>
        <v>52.316443098972329</v>
      </c>
      <c r="Q280" s="63">
        <f t="shared" si="222"/>
        <v>46.058423982276359</v>
      </c>
      <c r="R280" s="63">
        <f t="shared" si="223"/>
        <v>98.374867081248681</v>
      </c>
      <c r="S280" s="70"/>
      <c r="T280" s="49">
        <f t="shared" si="224"/>
        <v>54.432395298218204</v>
      </c>
      <c r="U280" s="49">
        <f t="shared" si="224"/>
        <v>46.378330852307414</v>
      </c>
      <c r="V280" s="68">
        <f t="shared" si="224"/>
        <v>100.81072615052562</v>
      </c>
    </row>
    <row r="281" spans="1:22">
      <c r="A281" s="65"/>
      <c r="B281" s="66" t="s">
        <v>479</v>
      </c>
      <c r="C281" s="66" t="s">
        <v>480</v>
      </c>
      <c r="D281" s="67">
        <f>VLOOKUP($B281,'[1]CurBackup 1516'!$A$4:$E$298,3,FALSE)</f>
        <v>4361989.5235552499</v>
      </c>
      <c r="E281" s="67">
        <f>VLOOKUP($B281,'[1]CurBackup 1516'!$A$4:$E$298,5,FALSE)</f>
        <v>2429937.27</v>
      </c>
      <c r="F281" s="67">
        <f>VLOOKUP($B281,'[1]COLLECTIONS 1516'!$A$9:$G$303,3,FALSE)</f>
        <v>1944792.78</v>
      </c>
      <c r="G281" s="69"/>
      <c r="H281" s="63">
        <v>53.009213507221496</v>
      </c>
      <c r="I281" s="63">
        <v>45.917585850540377</v>
      </c>
      <c r="J281" s="63">
        <v>98.926799357761865</v>
      </c>
      <c r="K281" s="63"/>
      <c r="L281" s="63">
        <v>55.923743037578575</v>
      </c>
      <c r="M281" s="63">
        <v>45.37394246532989</v>
      </c>
      <c r="N281" s="63">
        <v>101.29768550290846</v>
      </c>
      <c r="O281" s="63"/>
      <c r="P281" s="63">
        <f t="shared" si="221"/>
        <v>55.70708633934256</v>
      </c>
      <c r="Q281" s="63">
        <f t="shared" si="222"/>
        <v>44.584994289827918</v>
      </c>
      <c r="R281" s="63">
        <f t="shared" si="223"/>
        <v>100.29208062917047</v>
      </c>
      <c r="S281" s="70"/>
      <c r="T281" s="49">
        <f t="shared" si="224"/>
        <v>54.880014294714215</v>
      </c>
      <c r="U281" s="49">
        <f t="shared" si="224"/>
        <v>45.2921742018994</v>
      </c>
      <c r="V281" s="68">
        <f t="shared" si="224"/>
        <v>100.1721884966136</v>
      </c>
    </row>
    <row r="282" spans="1:22">
      <c r="A282" s="65"/>
      <c r="B282" s="66" t="s">
        <v>481</v>
      </c>
      <c r="C282" s="66" t="s">
        <v>482</v>
      </c>
      <c r="D282" s="67">
        <f>VLOOKUP($B282,'[1]CurBackup 1516'!$A$4:$E$298,3,FALSE)</f>
        <v>1058036.59395544</v>
      </c>
      <c r="E282" s="67">
        <f>VLOOKUP($B282,'[1]CurBackup 1516'!$A$4:$E$298,5,FALSE)</f>
        <v>599621.55000000005</v>
      </c>
      <c r="F282" s="67">
        <f>VLOOKUP($B282,'[1]COLLECTIONS 1516'!$A$9:$G$303,3,FALSE)</f>
        <v>456909.59</v>
      </c>
      <c r="G282" s="56"/>
      <c r="H282" s="63">
        <v>58.589034523334917</v>
      </c>
      <c r="I282" s="63">
        <v>36.890074356368793</v>
      </c>
      <c r="J282" s="63">
        <v>95.479108879703716</v>
      </c>
      <c r="K282" s="63"/>
      <c r="L282" s="63">
        <v>65.996453326512949</v>
      </c>
      <c r="M282" s="63">
        <v>39.420325884335952</v>
      </c>
      <c r="N282" s="63">
        <v>105.4167792108489</v>
      </c>
      <c r="O282" s="63"/>
      <c r="P282" s="63">
        <f t="shared" si="221"/>
        <v>56.673044526591632</v>
      </c>
      <c r="Q282" s="63">
        <f t="shared" si="222"/>
        <v>43.184667960477285</v>
      </c>
      <c r="R282" s="63">
        <f t="shared" si="223"/>
        <v>99.857712487068909</v>
      </c>
      <c r="S282" s="60"/>
      <c r="T282" s="49">
        <f t="shared" si="224"/>
        <v>60.419510792146497</v>
      </c>
      <c r="U282" s="49">
        <f t="shared" si="224"/>
        <v>39.831689400394012</v>
      </c>
      <c r="V282" s="68">
        <f t="shared" si="224"/>
        <v>100.25120019254051</v>
      </c>
    </row>
    <row r="283" spans="1:22">
      <c r="A283" s="65"/>
      <c r="B283" s="66" t="s">
        <v>483</v>
      </c>
      <c r="C283" s="66" t="s">
        <v>484</v>
      </c>
      <c r="D283" s="67">
        <f>VLOOKUP($B283,'[1]CurBackup 1516'!$A$4:$E$298,3,FALSE)</f>
        <v>4369396.1539539201</v>
      </c>
      <c r="E283" s="67">
        <f>VLOOKUP($B283,'[1]CurBackup 1516'!$A$4:$E$298,5,FALSE)</f>
        <v>2346436.5500000003</v>
      </c>
      <c r="F283" s="67">
        <f>VLOOKUP($B283,'[1]COLLECTIONS 1516'!$A$9:$G$303,3,FALSE)</f>
        <v>2032611.09</v>
      </c>
      <c r="G283" s="21"/>
      <c r="H283" s="63">
        <v>53.656941819603389</v>
      </c>
      <c r="I283" s="63">
        <v>46.547522973142932</v>
      </c>
      <c r="J283" s="63">
        <v>100.20446479274632</v>
      </c>
      <c r="K283" s="63"/>
      <c r="L283" s="63">
        <v>53.991227513175268</v>
      </c>
      <c r="M283" s="63">
        <v>46.242908924307017</v>
      </c>
      <c r="N283" s="63">
        <v>100.23413643748228</v>
      </c>
      <c r="O283" s="63"/>
      <c r="P283" s="63">
        <f t="shared" si="221"/>
        <v>53.701620711975984</v>
      </c>
      <c r="Q283" s="63">
        <f t="shared" si="222"/>
        <v>46.519267614603116</v>
      </c>
      <c r="R283" s="63">
        <f t="shared" si="223"/>
        <v>100.2208883265791</v>
      </c>
      <c r="S283" s="64"/>
      <c r="T283" s="49">
        <f t="shared" si="224"/>
        <v>53.783263348251545</v>
      </c>
      <c r="U283" s="49">
        <f t="shared" si="224"/>
        <v>46.436566504017691</v>
      </c>
      <c r="V283" s="68">
        <f t="shared" si="224"/>
        <v>100.21982985226923</v>
      </c>
    </row>
    <row r="284" spans="1:22">
      <c r="A284" s="65"/>
      <c r="B284" s="66" t="s">
        <v>485</v>
      </c>
      <c r="C284" s="66" t="s">
        <v>486</v>
      </c>
      <c r="D284" s="67">
        <f>VLOOKUP($B284,'[1]CurBackup 1516'!$A$4:$E$298,3,FALSE)</f>
        <v>11179938.004696781</v>
      </c>
      <c r="E284" s="67">
        <f>VLOOKUP($B284,'[1]CurBackup 1516'!$A$4:$E$298,5,FALSE)</f>
        <v>6191402.0399999991</v>
      </c>
      <c r="F284" s="67">
        <f>VLOOKUP($B284,'[1]COLLECTIONS 1516'!$A$9:$G$303,3,FALSE)</f>
        <v>5017491.09</v>
      </c>
      <c r="G284" s="56"/>
      <c r="H284" s="63">
        <v>56.446747851229887</v>
      </c>
      <c r="I284" s="63">
        <v>45.340113830007581</v>
      </c>
      <c r="J284" s="63">
        <v>101.78686168123747</v>
      </c>
      <c r="K284" s="63"/>
      <c r="L284" s="63">
        <v>55.890915838927356</v>
      </c>
      <c r="M284" s="63">
        <v>46.458167607960227</v>
      </c>
      <c r="N284" s="63">
        <v>102.34908344688759</v>
      </c>
      <c r="O284" s="63"/>
      <c r="P284" s="63">
        <f t="shared" si="221"/>
        <v>55.379573995839174</v>
      </c>
      <c r="Q284" s="63">
        <f t="shared" si="222"/>
        <v>44.879417827649057</v>
      </c>
      <c r="R284" s="63">
        <f t="shared" si="223"/>
        <v>100.25899182348823</v>
      </c>
      <c r="S284" s="60"/>
      <c r="T284" s="49">
        <f t="shared" si="224"/>
        <v>55.905745895332139</v>
      </c>
      <c r="U284" s="49">
        <f t="shared" si="224"/>
        <v>45.559233088538953</v>
      </c>
      <c r="V284" s="68">
        <f t="shared" si="224"/>
        <v>101.46497898387111</v>
      </c>
    </row>
    <row r="285" spans="1:22">
      <c r="A285" s="65"/>
      <c r="B285" s="71"/>
      <c r="C285" s="53" t="s">
        <v>30</v>
      </c>
      <c r="D285" s="54">
        <f>SUM(D271:D284)</f>
        <v>266278104.6330691</v>
      </c>
      <c r="E285" s="54">
        <f>SUM(E271:E284)</f>
        <v>142432033.02000001</v>
      </c>
      <c r="F285" s="54">
        <f>SUM(F271:F284)</f>
        <v>123928997.42000002</v>
      </c>
      <c r="G285" s="69"/>
      <c r="H285" s="57">
        <v>53.311435032227486</v>
      </c>
      <c r="I285" s="57">
        <v>46.834574314971114</v>
      </c>
      <c r="J285" s="57">
        <v>100.1460093471986</v>
      </c>
      <c r="K285" s="57"/>
      <c r="L285" s="58">
        <v>53.573166536146225</v>
      </c>
      <c r="M285" s="59">
        <v>47.004484645627066</v>
      </c>
      <c r="N285" s="75">
        <v>100.57765118177329</v>
      </c>
      <c r="O285" s="57"/>
      <c r="P285" s="57">
        <f t="shared" ref="P285" si="225">IF(E285&gt;0,E285/D285*100,0)</f>
        <v>53.489953000931557</v>
      </c>
      <c r="Q285" s="57">
        <f t="shared" ref="Q285" si="226">IF(F285&gt;0,F285/D285*100,0)</f>
        <v>46.541189554722877</v>
      </c>
      <c r="R285" s="57">
        <f t="shared" si="223"/>
        <v>100.03114255565444</v>
      </c>
      <c r="S285" s="70"/>
      <c r="T285" s="72">
        <f t="shared" ref="T285:U285" si="227">AVERAGE(H285,L285,P285)</f>
        <v>53.458184856435089</v>
      </c>
      <c r="U285" s="72">
        <f t="shared" si="227"/>
        <v>46.793416171773686</v>
      </c>
      <c r="V285" s="73">
        <f t="shared" ref="V285" si="228">U285+T285</f>
        <v>100.25160102820877</v>
      </c>
    </row>
    <row r="286" spans="1:22">
      <c r="A286" s="65" t="s">
        <v>487</v>
      </c>
      <c r="B286" s="66"/>
      <c r="C286" s="66"/>
      <c r="D286" s="67"/>
      <c r="E286" s="48"/>
      <c r="F286" s="48"/>
      <c r="G286" s="69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70"/>
      <c r="T286" s="49"/>
      <c r="U286" s="49"/>
      <c r="V286" s="68"/>
    </row>
    <row r="287" spans="1:22">
      <c r="A287" s="65"/>
      <c r="B287" s="66" t="s">
        <v>488</v>
      </c>
      <c r="C287" s="66" t="s">
        <v>489</v>
      </c>
      <c r="D287" s="67">
        <f>VLOOKUP($B287,'[1]CurBackup 1516'!$A$4:$E$298,3,FALSE)</f>
        <v>65499527.49103339</v>
      </c>
      <c r="E287" s="67">
        <f>VLOOKUP($B287,'[1]CurBackup 1516'!$A$4:$E$298,5,FALSE)</f>
        <v>36370751.239999995</v>
      </c>
      <c r="F287" s="67">
        <f>VLOOKUP($B287,'[1]COLLECTIONS 1516'!$A$9:$G$303,3,FALSE)</f>
        <v>28740686.59</v>
      </c>
      <c r="G287" s="69"/>
      <c r="H287" s="63">
        <v>54.964029736065548</v>
      </c>
      <c r="I287" s="63">
        <v>44.46589982097187</v>
      </c>
      <c r="J287" s="63">
        <v>99.429929557037411</v>
      </c>
      <c r="K287" s="63"/>
      <c r="L287" s="63">
        <v>56.397425279572701</v>
      </c>
      <c r="M287" s="63">
        <v>44.442504178485407</v>
      </c>
      <c r="N287" s="63">
        <v>100.83992945805811</v>
      </c>
      <c r="O287" s="63"/>
      <c r="P287" s="63">
        <f t="shared" ref="P287:P300" si="229">IFERROR(IF(E287&gt;0,E287/D287*100,0),0)</f>
        <v>55.528265062643392</v>
      </c>
      <c r="Q287" s="63">
        <f t="shared" ref="Q287:Q300" si="230">IFERROR(IF(F287&gt;0,F287/D287*100,0),0)</f>
        <v>43.879227363792019</v>
      </c>
      <c r="R287" s="63">
        <f t="shared" ref="R287:R301" si="231">P287+Q287</f>
        <v>99.407492426435411</v>
      </c>
      <c r="S287" s="70"/>
      <c r="T287" s="49">
        <f t="shared" ref="T287:V300" si="232">IF(AND(H287&gt;0,L287&gt;0,P287&gt;0),AVERAGE(H287,L287,P287),AVERAGE(L287,P287))</f>
        <v>55.629906692760549</v>
      </c>
      <c r="U287" s="49">
        <f t="shared" si="232"/>
        <v>44.262543787749763</v>
      </c>
      <c r="V287" s="68">
        <f t="shared" si="232"/>
        <v>99.892450480510306</v>
      </c>
    </row>
    <row r="288" spans="1:22">
      <c r="A288" s="65"/>
      <c r="B288" s="66" t="s">
        <v>490</v>
      </c>
      <c r="C288" s="66" t="s">
        <v>491</v>
      </c>
      <c r="D288" s="67">
        <f>VLOOKUP($B288,'[1]CurBackup 1516'!$A$4:$E$298,3,FALSE)</f>
        <v>104979.92380554001</v>
      </c>
      <c r="E288" s="67">
        <f>VLOOKUP($B288,'[1]CurBackup 1516'!$A$4:$E$298,5,FALSE)</f>
        <v>58790.96</v>
      </c>
      <c r="F288" s="67">
        <f>VLOOKUP($B288,'[1]COLLECTIONS 1516'!$A$9:$G$303,3,FALSE)</f>
        <v>44945.97</v>
      </c>
      <c r="G288" s="69"/>
      <c r="H288" s="63">
        <v>57.386212696350235</v>
      </c>
      <c r="I288" s="63">
        <v>42.452641813036358</v>
      </c>
      <c r="J288" s="63">
        <v>99.838854509386593</v>
      </c>
      <c r="K288" s="63"/>
      <c r="L288" s="63">
        <v>57.257650881650711</v>
      </c>
      <c r="M288" s="63">
        <v>42.281910172360078</v>
      </c>
      <c r="N288" s="63">
        <v>99.53956105401079</v>
      </c>
      <c r="O288" s="63"/>
      <c r="P288" s="63">
        <f t="shared" si="229"/>
        <v>56.002098181078587</v>
      </c>
      <c r="Q288" s="63">
        <f t="shared" si="230"/>
        <v>42.813871805866285</v>
      </c>
      <c r="R288" s="63">
        <f t="shared" si="231"/>
        <v>98.815969986944879</v>
      </c>
      <c r="S288" s="70"/>
      <c r="T288" s="49">
        <f t="shared" si="232"/>
        <v>56.881987253026516</v>
      </c>
      <c r="U288" s="49">
        <f t="shared" si="232"/>
        <v>42.516141263754243</v>
      </c>
      <c r="V288" s="68">
        <f t="shared" si="232"/>
        <v>99.398128516780744</v>
      </c>
    </row>
    <row r="289" spans="1:22">
      <c r="A289" s="65"/>
      <c r="B289" s="66" t="s">
        <v>492</v>
      </c>
      <c r="C289" s="66" t="s">
        <v>493</v>
      </c>
      <c r="D289" s="67">
        <f>VLOOKUP($B289,'[1]CurBackup 1516'!$A$4:$E$298,3,FALSE)</f>
        <v>188910.6164384</v>
      </c>
      <c r="E289" s="67">
        <f>VLOOKUP($B289,'[1]CurBackup 1516'!$A$4:$E$298,5,FALSE)</f>
        <v>113015.60999999999</v>
      </c>
      <c r="F289" s="67">
        <f>VLOOKUP($B289,'[1]COLLECTIONS 1516'!$A$9:$G$303,3,FALSE)</f>
        <v>74478.820000000007</v>
      </c>
      <c r="G289" s="69"/>
      <c r="H289" s="63">
        <v>62.608311481530322</v>
      </c>
      <c r="I289" s="63">
        <v>40.876418520399689</v>
      </c>
      <c r="J289" s="63">
        <v>103.48473000193002</v>
      </c>
      <c r="K289" s="63"/>
      <c r="L289" s="63">
        <v>59.672915670210493</v>
      </c>
      <c r="M289" s="63">
        <v>39.708957030225676</v>
      </c>
      <c r="N289" s="63">
        <v>99.381872700436162</v>
      </c>
      <c r="O289" s="63"/>
      <c r="P289" s="63">
        <f t="shared" si="229"/>
        <v>59.824911977274787</v>
      </c>
      <c r="Q289" s="63">
        <f t="shared" si="230"/>
        <v>39.425428493208095</v>
      </c>
      <c r="R289" s="63">
        <f t="shared" si="231"/>
        <v>99.250340470482882</v>
      </c>
      <c r="S289" s="70"/>
      <c r="T289" s="49">
        <f t="shared" si="232"/>
        <v>60.702046376338529</v>
      </c>
      <c r="U289" s="49">
        <f t="shared" si="232"/>
        <v>40.003601347944489</v>
      </c>
      <c r="V289" s="68">
        <f t="shared" si="232"/>
        <v>100.70564772428303</v>
      </c>
    </row>
    <row r="290" spans="1:22">
      <c r="A290" s="65"/>
      <c r="B290" s="66" t="s">
        <v>494</v>
      </c>
      <c r="C290" s="66" t="s">
        <v>495</v>
      </c>
      <c r="D290" s="67">
        <f>VLOOKUP($B290,'[1]CurBackup 1516'!$A$4:$E$298,3,FALSE)</f>
        <v>2875726.8821385</v>
      </c>
      <c r="E290" s="67">
        <f>VLOOKUP($B290,'[1]CurBackup 1516'!$A$4:$E$298,5,FALSE)</f>
        <v>1612407.2100000002</v>
      </c>
      <c r="F290" s="67">
        <f>VLOOKUP($B290,'[1]COLLECTIONS 1516'!$A$9:$G$303,3,FALSE)</f>
        <v>1272651.4099999999</v>
      </c>
      <c r="G290" s="69"/>
      <c r="H290" s="63">
        <v>59.779674499109248</v>
      </c>
      <c r="I290" s="63">
        <v>44.300181551324613</v>
      </c>
      <c r="J290" s="63">
        <v>104.07985605043386</v>
      </c>
      <c r="K290" s="63"/>
      <c r="L290" s="63">
        <v>55.980050842100425</v>
      </c>
      <c r="M290" s="63">
        <v>44.70869701572272</v>
      </c>
      <c r="N290" s="63">
        <v>100.68874785782315</v>
      </c>
      <c r="O290" s="63"/>
      <c r="P290" s="63">
        <f t="shared" si="229"/>
        <v>56.069553058562803</v>
      </c>
      <c r="Q290" s="63">
        <f t="shared" si="230"/>
        <v>44.254947085016916</v>
      </c>
      <c r="R290" s="63">
        <f t="shared" si="231"/>
        <v>100.32450014357971</v>
      </c>
      <c r="S290" s="70"/>
      <c r="T290" s="49">
        <f t="shared" si="232"/>
        <v>57.276426133257495</v>
      </c>
      <c r="U290" s="49">
        <f t="shared" si="232"/>
        <v>44.421275217354747</v>
      </c>
      <c r="V290" s="68">
        <f t="shared" si="232"/>
        <v>101.69770135061223</v>
      </c>
    </row>
    <row r="291" spans="1:22">
      <c r="A291" s="65"/>
      <c r="B291" s="66" t="s">
        <v>496</v>
      </c>
      <c r="C291" s="66" t="s">
        <v>497</v>
      </c>
      <c r="D291" s="67">
        <f>VLOOKUP($B291,'[1]CurBackup 1516'!$A$4:$E$298,3,FALSE)</f>
        <v>1175494.33621808</v>
      </c>
      <c r="E291" s="67">
        <f>VLOOKUP($B291,'[1]CurBackup 1516'!$A$4:$E$298,5,FALSE)</f>
        <v>671046.07000000007</v>
      </c>
      <c r="F291" s="67">
        <f>VLOOKUP($B291,'[1]COLLECTIONS 1516'!$A$9:$G$303,3,FALSE)</f>
        <v>496240.18</v>
      </c>
      <c r="G291" s="69"/>
      <c r="H291" s="63">
        <v>62.206753690598759</v>
      </c>
      <c r="I291" s="63">
        <v>43.853900077728433</v>
      </c>
      <c r="J291" s="63">
        <v>106.0606537683272</v>
      </c>
      <c r="K291" s="63"/>
      <c r="L291" s="63">
        <v>57.258458039433847</v>
      </c>
      <c r="M291" s="63">
        <v>43.344797654332453</v>
      </c>
      <c r="N291" s="63">
        <v>100.6032556937663</v>
      </c>
      <c r="O291" s="63"/>
      <c r="P291" s="63">
        <f t="shared" si="229"/>
        <v>57.086286962381948</v>
      </c>
      <c r="Q291" s="63">
        <f t="shared" si="230"/>
        <v>42.215446277398016</v>
      </c>
      <c r="R291" s="63">
        <f t="shared" si="231"/>
        <v>99.301733239779963</v>
      </c>
      <c r="S291" s="70"/>
      <c r="T291" s="49">
        <f t="shared" si="232"/>
        <v>58.850499564138183</v>
      </c>
      <c r="U291" s="49">
        <f t="shared" si="232"/>
        <v>43.13804800315296</v>
      </c>
      <c r="V291" s="68">
        <f t="shared" si="232"/>
        <v>101.98854756729115</v>
      </c>
    </row>
    <row r="292" spans="1:22">
      <c r="A292" s="65"/>
      <c r="B292" s="66" t="s">
        <v>498</v>
      </c>
      <c r="C292" s="66" t="s">
        <v>499</v>
      </c>
      <c r="D292" s="67">
        <f>VLOOKUP($B292,'[1]CurBackup 1516'!$A$4:$E$298,3,FALSE)</f>
        <v>20779889.065547071</v>
      </c>
      <c r="E292" s="67">
        <f>VLOOKUP($B292,'[1]CurBackup 1516'!$A$4:$E$298,5,FALSE)</f>
        <v>11377599.180000002</v>
      </c>
      <c r="F292" s="67">
        <f>VLOOKUP($B292,'[1]COLLECTIONS 1516'!$A$9:$G$303,3,FALSE)</f>
        <v>9295254.1099999994</v>
      </c>
      <c r="G292" s="69"/>
      <c r="H292" s="63">
        <v>57.816392801257209</v>
      </c>
      <c r="I292" s="63">
        <v>45.75904467198496</v>
      </c>
      <c r="J292" s="63">
        <v>103.57543747324218</v>
      </c>
      <c r="K292" s="63"/>
      <c r="L292" s="63">
        <v>55.484003960441385</v>
      </c>
      <c r="M292" s="63">
        <v>45.29653963534733</v>
      </c>
      <c r="N292" s="63">
        <v>100.78054359578871</v>
      </c>
      <c r="O292" s="63"/>
      <c r="P292" s="63">
        <f t="shared" si="229"/>
        <v>54.75293512930245</v>
      </c>
      <c r="Q292" s="63">
        <f t="shared" si="230"/>
        <v>44.731971766930528</v>
      </c>
      <c r="R292" s="63">
        <f t="shared" si="231"/>
        <v>99.484906896232985</v>
      </c>
      <c r="S292" s="70"/>
      <c r="T292" s="49">
        <f t="shared" si="232"/>
        <v>56.01777729700035</v>
      </c>
      <c r="U292" s="49">
        <f t="shared" si="232"/>
        <v>45.262518691420929</v>
      </c>
      <c r="V292" s="68">
        <f t="shared" si="232"/>
        <v>101.28029598842129</v>
      </c>
    </row>
    <row r="293" spans="1:22">
      <c r="A293" s="74"/>
      <c r="B293" s="66" t="s">
        <v>500</v>
      </c>
      <c r="C293" s="66" t="s">
        <v>501</v>
      </c>
      <c r="D293" s="67">
        <f>VLOOKUP($B293,'[1]CurBackup 1516'!$A$4:$E$298,3,FALSE)</f>
        <v>24802407.221689802</v>
      </c>
      <c r="E293" s="67">
        <f>VLOOKUP($B293,'[1]CurBackup 1516'!$A$4:$E$298,5,FALSE)</f>
        <v>13633838.869999999</v>
      </c>
      <c r="F293" s="67">
        <f>VLOOKUP($B293,'[1]COLLECTIONS 1516'!$A$9:$G$303,3,FALSE)</f>
        <v>11052956.109999999</v>
      </c>
      <c r="G293" s="69"/>
      <c r="H293" s="63">
        <v>54.728035338884816</v>
      </c>
      <c r="I293" s="63">
        <v>44.879500414513352</v>
      </c>
      <c r="J293" s="63">
        <v>99.607535753398167</v>
      </c>
      <c r="K293" s="63"/>
      <c r="L293" s="63">
        <v>55.168958190908043</v>
      </c>
      <c r="M293" s="63">
        <v>44.968645312642977</v>
      </c>
      <c r="N293" s="63">
        <v>100.13760350355102</v>
      </c>
      <c r="O293" s="63"/>
      <c r="P293" s="63">
        <f t="shared" si="229"/>
        <v>54.969821066711432</v>
      </c>
      <c r="Q293" s="63">
        <f t="shared" si="230"/>
        <v>44.564045784774251</v>
      </c>
      <c r="R293" s="63">
        <f t="shared" si="231"/>
        <v>99.533866851485683</v>
      </c>
      <c r="S293" s="70"/>
      <c r="T293" s="49">
        <f t="shared" si="232"/>
        <v>54.955604865501435</v>
      </c>
      <c r="U293" s="49">
        <f t="shared" si="232"/>
        <v>44.804063837310196</v>
      </c>
      <c r="V293" s="68">
        <f t="shared" si="232"/>
        <v>99.759668702811624</v>
      </c>
    </row>
    <row r="294" spans="1:22">
      <c r="A294" s="65"/>
      <c r="B294" s="66" t="s">
        <v>502</v>
      </c>
      <c r="C294" s="66" t="s">
        <v>503</v>
      </c>
      <c r="D294" s="67">
        <f>VLOOKUP($B294,'[1]CurBackup 1516'!$A$4:$E$298,3,FALSE)</f>
        <v>1542325.85649465</v>
      </c>
      <c r="E294" s="67">
        <f>VLOOKUP($B294,'[1]CurBackup 1516'!$A$4:$E$298,5,FALSE)</f>
        <v>865329.97</v>
      </c>
      <c r="F294" s="67">
        <f>VLOOKUP($B294,'[1]COLLECTIONS 1516'!$A$9:$G$303,3,FALSE)</f>
        <v>679893.02</v>
      </c>
      <c r="G294" s="69"/>
      <c r="H294" s="63">
        <v>55.79457230645518</v>
      </c>
      <c r="I294" s="63">
        <v>43.965491219076753</v>
      </c>
      <c r="J294" s="63">
        <v>99.760063525531933</v>
      </c>
      <c r="K294" s="63"/>
      <c r="L294" s="63">
        <v>56.853460230507167</v>
      </c>
      <c r="M294" s="63">
        <v>43.170696638067326</v>
      </c>
      <c r="N294" s="63">
        <v>100.02415686857449</v>
      </c>
      <c r="O294" s="63"/>
      <c r="P294" s="63">
        <f t="shared" si="229"/>
        <v>56.105521823170037</v>
      </c>
      <c r="Q294" s="63">
        <f t="shared" si="230"/>
        <v>44.082320032242706</v>
      </c>
      <c r="R294" s="63">
        <f t="shared" si="231"/>
        <v>100.18784185541274</v>
      </c>
      <c r="S294" s="70"/>
      <c r="T294" s="49">
        <f t="shared" si="232"/>
        <v>56.251184786710802</v>
      </c>
      <c r="U294" s="49">
        <f t="shared" si="232"/>
        <v>43.739502629795595</v>
      </c>
      <c r="V294" s="68">
        <f t="shared" si="232"/>
        <v>99.99068741650639</v>
      </c>
    </row>
    <row r="295" spans="1:22">
      <c r="A295" s="65"/>
      <c r="B295" s="66" t="s">
        <v>504</v>
      </c>
      <c r="C295" s="66" t="s">
        <v>505</v>
      </c>
      <c r="D295" s="67">
        <f>VLOOKUP($B295,'[1]CurBackup 1516'!$A$4:$E$298,3,FALSE)</f>
        <v>9297900.1957042795</v>
      </c>
      <c r="E295" s="67">
        <f>VLOOKUP($B295,'[1]CurBackup 1516'!$A$4:$E$298,5,FALSE)</f>
        <v>5241052.9799999995</v>
      </c>
      <c r="F295" s="67">
        <f>VLOOKUP($B295,'[1]COLLECTIONS 1516'!$A$9:$G$303,3,FALSE)</f>
        <v>4026609.51</v>
      </c>
      <c r="G295" s="69"/>
      <c r="H295" s="63">
        <v>61.167471545928933</v>
      </c>
      <c r="I295" s="63">
        <v>43.009110993420229</v>
      </c>
      <c r="J295" s="63">
        <v>104.17658253934917</v>
      </c>
      <c r="K295" s="63"/>
      <c r="L295" s="63">
        <v>57.447236210696616</v>
      </c>
      <c r="M295" s="63">
        <v>43.068671111178745</v>
      </c>
      <c r="N295" s="63">
        <v>100.51590732187536</v>
      </c>
      <c r="O295" s="63"/>
      <c r="P295" s="63">
        <f t="shared" si="229"/>
        <v>56.368135489574492</v>
      </c>
      <c r="Q295" s="63">
        <f t="shared" si="230"/>
        <v>43.306654462265925</v>
      </c>
      <c r="R295" s="63">
        <f t="shared" si="231"/>
        <v>99.67478995184041</v>
      </c>
      <c r="S295" s="70"/>
      <c r="T295" s="49">
        <f t="shared" si="232"/>
        <v>58.327614415400014</v>
      </c>
      <c r="U295" s="49">
        <f t="shared" si="232"/>
        <v>43.1281455222883</v>
      </c>
      <c r="V295" s="68">
        <f t="shared" si="232"/>
        <v>101.45575993768831</v>
      </c>
    </row>
    <row r="296" spans="1:22">
      <c r="A296" s="65"/>
      <c r="B296" s="66" t="s">
        <v>506</v>
      </c>
      <c r="C296" s="66" t="s">
        <v>507</v>
      </c>
      <c r="D296" s="67">
        <f>VLOOKUP($B296,'[1]CurBackup 1516'!$A$4:$E$298,3,FALSE)</f>
        <v>10554836.53347588</v>
      </c>
      <c r="E296" s="67">
        <f>VLOOKUP($B296,'[1]CurBackup 1516'!$A$4:$E$298,5,FALSE)</f>
        <v>5787616</v>
      </c>
      <c r="F296" s="67">
        <f>VLOOKUP($B296,'[1]COLLECTIONS 1516'!$A$9:$G$303,3,FALSE)</f>
        <v>4772033.88</v>
      </c>
      <c r="G296" s="69"/>
      <c r="H296" s="63">
        <v>57.068357722875618</v>
      </c>
      <c r="I296" s="63">
        <v>45.02280997875561</v>
      </c>
      <c r="J296" s="63">
        <v>102.09116770163124</v>
      </c>
      <c r="K296" s="63"/>
      <c r="L296" s="63">
        <v>54.884106119183187</v>
      </c>
      <c r="M296" s="63">
        <v>45.376833487490636</v>
      </c>
      <c r="N296" s="63">
        <v>100.26093960667382</v>
      </c>
      <c r="O296" s="63"/>
      <c r="P296" s="63">
        <f t="shared" si="229"/>
        <v>54.833781476803637</v>
      </c>
      <c r="Q296" s="63">
        <f t="shared" si="230"/>
        <v>45.211821754557214</v>
      </c>
      <c r="R296" s="63">
        <f t="shared" si="231"/>
        <v>100.04560323136084</v>
      </c>
      <c r="S296" s="70"/>
      <c r="T296" s="49">
        <f t="shared" si="232"/>
        <v>55.595415106287476</v>
      </c>
      <c r="U296" s="49">
        <f t="shared" si="232"/>
        <v>45.20382174026782</v>
      </c>
      <c r="V296" s="68">
        <f t="shared" si="232"/>
        <v>100.7992368465553</v>
      </c>
    </row>
    <row r="297" spans="1:22">
      <c r="A297" s="65"/>
      <c r="B297" s="66" t="s">
        <v>508</v>
      </c>
      <c r="C297" s="66" t="s">
        <v>509</v>
      </c>
      <c r="D297" s="67">
        <f>VLOOKUP($B297,'[1]CurBackup 1516'!$A$4:$E$298,3,FALSE)</f>
        <v>1428461.0066072</v>
      </c>
      <c r="E297" s="67">
        <f>VLOOKUP($B297,'[1]CurBackup 1516'!$A$4:$E$298,5,FALSE)</f>
        <v>842859.75000000012</v>
      </c>
      <c r="F297" s="67">
        <f>VLOOKUP($B297,'[1]COLLECTIONS 1516'!$A$9:$G$303,3,FALSE)</f>
        <v>581378.98</v>
      </c>
      <c r="G297" s="69"/>
      <c r="H297" s="63">
        <v>60.27967287520908</v>
      </c>
      <c r="I297" s="63">
        <v>40.92979020947832</v>
      </c>
      <c r="J297" s="63">
        <v>101.2094630846874</v>
      </c>
      <c r="K297" s="63"/>
      <c r="L297" s="63">
        <v>58.912121027272988</v>
      </c>
      <c r="M297" s="63">
        <v>40.48558868781771</v>
      </c>
      <c r="N297" s="63">
        <v>99.397709715090699</v>
      </c>
      <c r="O297" s="63"/>
      <c r="P297" s="63">
        <f t="shared" si="229"/>
        <v>59.004743293757322</v>
      </c>
      <c r="Q297" s="63">
        <f t="shared" si="230"/>
        <v>40.699674496600963</v>
      </c>
      <c r="R297" s="63">
        <f t="shared" si="231"/>
        <v>99.704417790358292</v>
      </c>
      <c r="S297" s="70"/>
      <c r="T297" s="49">
        <f t="shared" si="232"/>
        <v>59.398845732079792</v>
      </c>
      <c r="U297" s="49">
        <f t="shared" si="232"/>
        <v>40.70501779796566</v>
      </c>
      <c r="V297" s="68">
        <f t="shared" si="232"/>
        <v>100.10386353004544</v>
      </c>
    </row>
    <row r="298" spans="1:22">
      <c r="A298" s="65"/>
      <c r="B298" s="66" t="s">
        <v>510</v>
      </c>
      <c r="C298" s="66" t="s">
        <v>511</v>
      </c>
      <c r="D298" s="67">
        <f>VLOOKUP($B298,'[1]CurBackup 1516'!$A$4:$E$298,3,FALSE)</f>
        <v>8049770.6466818601</v>
      </c>
      <c r="E298" s="67">
        <f>VLOOKUP($B298,'[1]CurBackup 1516'!$A$4:$E$298,5,FALSE)</f>
        <v>4492107.0199999996</v>
      </c>
      <c r="F298" s="67">
        <f>VLOOKUP($B298,'[1]COLLECTIONS 1516'!$A$9:$G$303,3,FALSE)</f>
        <v>3525534.63</v>
      </c>
      <c r="G298" s="69"/>
      <c r="H298" s="63">
        <v>54.672731820929378</v>
      </c>
      <c r="I298" s="63">
        <v>43.963437724470808</v>
      </c>
      <c r="J298" s="63">
        <v>98.636169545400179</v>
      </c>
      <c r="K298" s="63"/>
      <c r="L298" s="63">
        <v>56.11472344286824</v>
      </c>
      <c r="M298" s="63">
        <v>44.491437089899087</v>
      </c>
      <c r="N298" s="63">
        <v>100.60616053276732</v>
      </c>
      <c r="O298" s="63"/>
      <c r="P298" s="63">
        <f t="shared" si="229"/>
        <v>55.80416159871163</v>
      </c>
      <c r="Q298" s="63">
        <f t="shared" si="230"/>
        <v>43.79670905845294</v>
      </c>
      <c r="R298" s="63">
        <f t="shared" si="231"/>
        <v>99.600870657164563</v>
      </c>
      <c r="S298" s="70"/>
      <c r="T298" s="49">
        <f t="shared" si="232"/>
        <v>55.530538954169749</v>
      </c>
      <c r="U298" s="49">
        <f t="shared" si="232"/>
        <v>44.083861290940945</v>
      </c>
      <c r="V298" s="68">
        <f t="shared" si="232"/>
        <v>99.614400245110687</v>
      </c>
    </row>
    <row r="299" spans="1:22">
      <c r="A299" s="65"/>
      <c r="B299" s="66" t="s">
        <v>512</v>
      </c>
      <c r="C299" s="66" t="s">
        <v>513</v>
      </c>
      <c r="D299" s="67">
        <f>VLOOKUP($B299,'[1]CurBackup 1516'!$A$4:$E$298,3,FALSE)</f>
        <v>2112875.3100203602</v>
      </c>
      <c r="E299" s="67">
        <f>VLOOKUP($B299,'[1]CurBackup 1516'!$A$4:$E$298,5,FALSE)</f>
        <v>1245042.2999999998</v>
      </c>
      <c r="F299" s="67">
        <f>VLOOKUP($B299,'[1]COLLECTIONS 1516'!$A$9:$G$303,3,FALSE)</f>
        <v>886305.12</v>
      </c>
      <c r="G299" s="69"/>
      <c r="H299" s="63">
        <v>57.001718975678216</v>
      </c>
      <c r="I299" s="63">
        <v>42.271613588655796</v>
      </c>
      <c r="J299" s="63">
        <v>99.273332564334012</v>
      </c>
      <c r="K299" s="63"/>
      <c r="L299" s="63">
        <v>58.737328059953917</v>
      </c>
      <c r="M299" s="63">
        <v>42.034946506455825</v>
      </c>
      <c r="N299" s="63">
        <v>100.77227456640975</v>
      </c>
      <c r="O299" s="63"/>
      <c r="P299" s="63">
        <f t="shared" si="229"/>
        <v>58.926444646087631</v>
      </c>
      <c r="Q299" s="63">
        <f t="shared" si="230"/>
        <v>41.947819438121947</v>
      </c>
      <c r="R299" s="63">
        <f t="shared" si="231"/>
        <v>100.87426408420959</v>
      </c>
      <c r="S299" s="70"/>
      <c r="T299" s="49">
        <f t="shared" si="232"/>
        <v>58.221830560573245</v>
      </c>
      <c r="U299" s="49">
        <f t="shared" si="232"/>
        <v>42.084793177744523</v>
      </c>
      <c r="V299" s="68">
        <f t="shared" si="232"/>
        <v>100.30662373831778</v>
      </c>
    </row>
    <row r="300" spans="1:22">
      <c r="A300" s="65"/>
      <c r="B300" s="66" t="s">
        <v>514</v>
      </c>
      <c r="C300" s="66" t="s">
        <v>515</v>
      </c>
      <c r="D300" s="67">
        <f>VLOOKUP($B300,'[1]CurBackup 1516'!$A$4:$E$298,3,FALSE)</f>
        <v>2895318.5383021599</v>
      </c>
      <c r="E300" s="67">
        <f>VLOOKUP($B300,'[1]CurBackup 1516'!$A$4:$E$298,5,FALSE)</f>
        <v>1696262.6400000001</v>
      </c>
      <c r="F300" s="67">
        <f>VLOOKUP($B300,'[1]COLLECTIONS 1516'!$A$9:$G$303,3,FALSE)</f>
        <v>1191242.08</v>
      </c>
      <c r="G300" s="69"/>
      <c r="H300" s="63">
        <v>63.574725904515716</v>
      </c>
      <c r="I300" s="63">
        <v>41.292746850034924</v>
      </c>
      <c r="J300" s="63">
        <v>104.86747275455065</v>
      </c>
      <c r="K300" s="63"/>
      <c r="L300" s="63">
        <v>58.795350659624582</v>
      </c>
      <c r="M300" s="63">
        <v>41.243783258065861</v>
      </c>
      <c r="N300" s="63">
        <v>100.03913391769044</v>
      </c>
      <c r="O300" s="63"/>
      <c r="P300" s="63">
        <f t="shared" si="229"/>
        <v>58.586391015708529</v>
      </c>
      <c r="Q300" s="63">
        <f t="shared" si="230"/>
        <v>41.14373131111698</v>
      </c>
      <c r="R300" s="63">
        <f t="shared" si="231"/>
        <v>99.730122326825509</v>
      </c>
      <c r="S300" s="70"/>
      <c r="T300" s="49">
        <f t="shared" si="232"/>
        <v>60.31882252661628</v>
      </c>
      <c r="U300" s="49">
        <f t="shared" si="232"/>
        <v>41.226753806405917</v>
      </c>
      <c r="V300" s="68">
        <f t="shared" si="232"/>
        <v>101.5455763330222</v>
      </c>
    </row>
    <row r="301" spans="1:22">
      <c r="A301" s="65"/>
      <c r="B301" s="71"/>
      <c r="C301" s="53" t="s">
        <v>30</v>
      </c>
      <c r="D301" s="54">
        <f>SUM(D287:D300)</f>
        <v>151308423.62415719</v>
      </c>
      <c r="E301" s="54">
        <f>SUM(E287:E300)</f>
        <v>84007719.799999982</v>
      </c>
      <c r="F301" s="54">
        <f>SUM(F287:F300)</f>
        <v>66640210.409999996</v>
      </c>
      <c r="G301" s="69"/>
      <c r="H301" s="57">
        <v>56.234242395976807</v>
      </c>
      <c r="I301" s="57">
        <v>44.471089195865247</v>
      </c>
      <c r="J301" s="57">
        <v>100.70533159184205</v>
      </c>
      <c r="K301" s="57"/>
      <c r="L301" s="58">
        <v>56.127695152154409</v>
      </c>
      <c r="M301" s="59">
        <v>44.469039140852075</v>
      </c>
      <c r="N301" s="75">
        <v>100.59673429300648</v>
      </c>
      <c r="O301" s="57"/>
      <c r="P301" s="57">
        <f t="shared" ref="P301" si="233">IF(E301&gt;0,E301/D301*100,0)</f>
        <v>55.520847939484916</v>
      </c>
      <c r="Q301" s="57">
        <f t="shared" ref="Q301" si="234">IF(F301&gt;0,F301/D301*100,0)</f>
        <v>44.04263081580379</v>
      </c>
      <c r="R301" s="57">
        <f t="shared" si="231"/>
        <v>99.563478755288713</v>
      </c>
      <c r="S301" s="70"/>
      <c r="T301" s="72">
        <f t="shared" ref="T301:U301" si="235">AVERAGE(H301,L301,P301)</f>
        <v>55.960928495872047</v>
      </c>
      <c r="U301" s="72">
        <f t="shared" si="235"/>
        <v>44.327586384173706</v>
      </c>
      <c r="V301" s="73">
        <f t="shared" ref="V301" si="236">U301+T301</f>
        <v>100.28851488004575</v>
      </c>
    </row>
    <row r="302" spans="1:22">
      <c r="A302" s="65" t="s">
        <v>516</v>
      </c>
      <c r="B302" s="66"/>
      <c r="C302" s="66"/>
      <c r="D302" s="67"/>
      <c r="E302" s="48"/>
      <c r="F302" s="48"/>
      <c r="G302" s="69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70"/>
      <c r="T302" s="49"/>
      <c r="U302" s="49"/>
      <c r="V302" s="68"/>
    </row>
    <row r="303" spans="1:22">
      <c r="A303" s="65"/>
      <c r="B303" s="66" t="s">
        <v>517</v>
      </c>
      <c r="C303" s="66" t="s">
        <v>518</v>
      </c>
      <c r="D303" s="67">
        <f>VLOOKUP($B303,'[1]CurBackup 1516'!$A$4:$E$298,3,FALSE)</f>
        <v>53130.158344149997</v>
      </c>
      <c r="E303" s="67">
        <f>VLOOKUP($B303,'[1]CurBackup 1516'!$A$4:$E$298,5,FALSE)</f>
        <v>35356.17</v>
      </c>
      <c r="F303" s="67">
        <f>VLOOKUP($B303,'[1]COLLECTIONS 1516'!$A$9:$G$303,3,FALSE)</f>
        <v>20619.73</v>
      </c>
      <c r="G303" s="69"/>
      <c r="H303" s="63">
        <v>66.96095953248674</v>
      </c>
      <c r="I303" s="63">
        <v>39.46997084532623</v>
      </c>
      <c r="J303" s="63">
        <v>106.43093037781297</v>
      </c>
      <c r="K303" s="63"/>
      <c r="L303" s="63">
        <v>61.049920394810783</v>
      </c>
      <c r="M303" s="63">
        <v>34.874958972239305</v>
      </c>
      <c r="N303" s="63">
        <v>95.924879367050096</v>
      </c>
      <c r="O303" s="63"/>
      <c r="P303" s="63">
        <f t="shared" ref="P303:P314" si="237">IFERROR(IF(E303&gt;0,E303/D303*100,0),0)</f>
        <v>66.546329056617537</v>
      </c>
      <c r="Q303" s="63">
        <f t="shared" ref="Q303:Q314" si="238">IFERROR(IF(F303&gt;0,F303/D303*100,0),0)</f>
        <v>38.809841044395036</v>
      </c>
      <c r="R303" s="63">
        <f t="shared" ref="R303:R315" si="239">P303+Q303</f>
        <v>105.35617010101257</v>
      </c>
      <c r="S303" s="70"/>
      <c r="T303" s="49">
        <f t="shared" ref="T303:V314" si="240">IF(AND(H303&gt;0,L303&gt;0,P303&gt;0),AVERAGE(H303,L303,P303),AVERAGE(L303,P303))</f>
        <v>64.852402994638354</v>
      </c>
      <c r="U303" s="49">
        <f t="shared" si="240"/>
        <v>37.71825695398686</v>
      </c>
      <c r="V303" s="68">
        <f t="shared" si="240"/>
        <v>102.57065994862519</v>
      </c>
    </row>
    <row r="304" spans="1:22">
      <c r="A304" s="65"/>
      <c r="B304" s="66" t="s">
        <v>519</v>
      </c>
      <c r="C304" s="66" t="s">
        <v>520</v>
      </c>
      <c r="D304" s="67">
        <f>VLOOKUP($B304,'[1]CurBackup 1516'!$A$4:$E$298,3,FALSE)</f>
        <v>1023493.25932346</v>
      </c>
      <c r="E304" s="67">
        <f>VLOOKUP($B304,'[1]CurBackup 1516'!$A$4:$E$298,5,FALSE)</f>
        <v>639374.47</v>
      </c>
      <c r="F304" s="67">
        <f>VLOOKUP($B304,'[1]COLLECTIONS 1516'!$A$9:$G$303,3,FALSE)</f>
        <v>389283.37</v>
      </c>
      <c r="G304" s="69"/>
      <c r="H304" s="63">
        <v>59.867266119397186</v>
      </c>
      <c r="I304" s="63">
        <v>37.970427999294209</v>
      </c>
      <c r="J304" s="63">
        <v>97.837694118691388</v>
      </c>
      <c r="K304" s="63"/>
      <c r="L304" s="63">
        <v>63.130910816045215</v>
      </c>
      <c r="M304" s="63">
        <v>37.825773407893728</v>
      </c>
      <c r="N304" s="63">
        <v>100.95668422393894</v>
      </c>
      <c r="O304" s="63"/>
      <c r="P304" s="63">
        <f t="shared" si="237"/>
        <v>62.469827150853277</v>
      </c>
      <c r="Q304" s="63">
        <f t="shared" si="238"/>
        <v>38.034776140814103</v>
      </c>
      <c r="R304" s="63">
        <f t="shared" si="239"/>
        <v>100.50460329166738</v>
      </c>
      <c r="S304" s="70"/>
      <c r="T304" s="49">
        <f t="shared" si="240"/>
        <v>61.822668028765229</v>
      </c>
      <c r="U304" s="49">
        <f t="shared" si="240"/>
        <v>37.943659182667346</v>
      </c>
      <c r="V304" s="68">
        <f t="shared" si="240"/>
        <v>99.766327211432568</v>
      </c>
    </row>
    <row r="305" spans="1:22">
      <c r="A305" s="65"/>
      <c r="B305" s="66" t="s">
        <v>521</v>
      </c>
      <c r="C305" s="66" t="s">
        <v>522</v>
      </c>
      <c r="D305" s="67">
        <f>VLOOKUP($B305,'[1]CurBackup 1516'!$A$4:$E$298,3,FALSE)</f>
        <v>34641.296033719998</v>
      </c>
      <c r="E305" s="67">
        <f>VLOOKUP($B305,'[1]CurBackup 1516'!$A$4:$E$298,5,FALSE)</f>
        <v>18492.38</v>
      </c>
      <c r="F305" s="67">
        <f>VLOOKUP($B305,'[1]COLLECTIONS 1516'!$A$9:$G$303,3,FALSE)</f>
        <v>16185.69</v>
      </c>
      <c r="G305" s="69"/>
      <c r="H305" s="63">
        <v>51.328314159219097</v>
      </c>
      <c r="I305" s="63">
        <v>42.779332609437837</v>
      </c>
      <c r="J305" s="63">
        <v>94.107645758656943</v>
      </c>
      <c r="K305" s="63"/>
      <c r="L305" s="63">
        <v>52.360842910440844</v>
      </c>
      <c r="M305" s="63">
        <v>45.034821476644339</v>
      </c>
      <c r="N305" s="63">
        <v>97.395664387085191</v>
      </c>
      <c r="O305" s="63"/>
      <c r="P305" s="63">
        <f t="shared" si="237"/>
        <v>53.382471550716325</v>
      </c>
      <c r="Q305" s="63">
        <f t="shared" si="238"/>
        <v>46.723684888246602</v>
      </c>
      <c r="R305" s="63">
        <f t="shared" si="239"/>
        <v>100.10615643896293</v>
      </c>
      <c r="S305" s="70"/>
      <c r="T305" s="49">
        <f t="shared" si="240"/>
        <v>52.357209540125417</v>
      </c>
      <c r="U305" s="49">
        <f t="shared" si="240"/>
        <v>44.845946324776257</v>
      </c>
      <c r="V305" s="68">
        <f t="shared" si="240"/>
        <v>97.203155528235015</v>
      </c>
    </row>
    <row r="306" spans="1:22">
      <c r="A306" s="65"/>
      <c r="B306" s="66" t="s">
        <v>523</v>
      </c>
      <c r="C306" s="66" t="s">
        <v>524</v>
      </c>
      <c r="D306" s="67">
        <f>VLOOKUP($B306,'[1]CurBackup 1516'!$A$4:$E$298,3,FALSE)</f>
        <v>144832.70251999999</v>
      </c>
      <c r="E306" s="67">
        <f>VLOOKUP($B306,'[1]CurBackup 1516'!$A$4:$E$298,5,FALSE)</f>
        <v>93795.32</v>
      </c>
      <c r="F306" s="67">
        <f>VLOOKUP($B306,'[1]COLLECTIONS 1516'!$A$9:$G$303,3,FALSE)</f>
        <v>50093.919999999998</v>
      </c>
      <c r="G306" s="69"/>
      <c r="H306" s="63">
        <v>62.615051222406436</v>
      </c>
      <c r="I306" s="63">
        <v>35.975525638728683</v>
      </c>
      <c r="J306" s="63">
        <v>98.590576861135119</v>
      </c>
      <c r="K306" s="63"/>
      <c r="L306" s="63">
        <v>64.642988597217226</v>
      </c>
      <c r="M306" s="63">
        <v>35.528055837825498</v>
      </c>
      <c r="N306" s="63">
        <v>100.17104443504272</v>
      </c>
      <c r="O306" s="63"/>
      <c r="P306" s="63">
        <f t="shared" si="237"/>
        <v>64.761147425974315</v>
      </c>
      <c r="Q306" s="63">
        <f t="shared" si="238"/>
        <v>34.587437179861027</v>
      </c>
      <c r="R306" s="63">
        <f t="shared" si="239"/>
        <v>99.348584605835342</v>
      </c>
      <c r="S306" s="70"/>
      <c r="T306" s="49">
        <f t="shared" si="240"/>
        <v>64.006395748532654</v>
      </c>
      <c r="U306" s="49">
        <f t="shared" si="240"/>
        <v>35.363672885471736</v>
      </c>
      <c r="V306" s="68">
        <f t="shared" si="240"/>
        <v>99.370068634004397</v>
      </c>
    </row>
    <row r="307" spans="1:22">
      <c r="A307" s="65"/>
      <c r="B307" s="66" t="s">
        <v>525</v>
      </c>
      <c r="C307" s="66" t="s">
        <v>526</v>
      </c>
      <c r="D307" s="67">
        <f>VLOOKUP($B307,'[1]CurBackup 1516'!$A$4:$E$298,3,FALSE)</f>
        <v>2625331.4121162798</v>
      </c>
      <c r="E307" s="67">
        <f>VLOOKUP($B307,'[1]CurBackup 1516'!$A$4:$E$298,5,FALSE)</f>
        <v>1563321.74</v>
      </c>
      <c r="F307" s="67">
        <f>VLOOKUP($B307,'[1]COLLECTIONS 1516'!$A$9:$G$303,3,FALSE)</f>
        <v>1047154.12</v>
      </c>
      <c r="G307" s="69"/>
      <c r="H307" s="63">
        <v>58.050770855612008</v>
      </c>
      <c r="I307" s="63">
        <v>41.750330773708178</v>
      </c>
      <c r="J307" s="63">
        <v>99.801101629320186</v>
      </c>
      <c r="K307" s="63"/>
      <c r="L307" s="63">
        <v>59.399486080732736</v>
      </c>
      <c r="M307" s="63">
        <v>40.971371124847998</v>
      </c>
      <c r="N307" s="63">
        <v>100.37085720558073</v>
      </c>
      <c r="O307" s="63"/>
      <c r="P307" s="63">
        <f t="shared" si="237"/>
        <v>59.547595887705704</v>
      </c>
      <c r="Q307" s="63">
        <f t="shared" si="238"/>
        <v>39.886549757765209</v>
      </c>
      <c r="R307" s="63">
        <f t="shared" si="239"/>
        <v>99.43414564547092</v>
      </c>
      <c r="S307" s="70"/>
      <c r="T307" s="49">
        <f t="shared" si="240"/>
        <v>58.999284274683482</v>
      </c>
      <c r="U307" s="49">
        <f t="shared" si="240"/>
        <v>40.869417218773798</v>
      </c>
      <c r="V307" s="68">
        <f t="shared" si="240"/>
        <v>99.868701493457294</v>
      </c>
    </row>
    <row r="308" spans="1:22">
      <c r="A308" s="65"/>
      <c r="B308" s="66" t="s">
        <v>527</v>
      </c>
      <c r="C308" s="66" t="s">
        <v>528</v>
      </c>
      <c r="D308" s="67">
        <f>VLOOKUP($B308,'[1]CurBackup 1516'!$A$4:$E$298,3,FALSE)</f>
        <v>223876.38213784</v>
      </c>
      <c r="E308" s="67">
        <f>VLOOKUP($B308,'[1]CurBackup 1516'!$A$4:$E$298,5,FALSE)</f>
        <v>140138.84</v>
      </c>
      <c r="F308" s="67">
        <f>VLOOKUP($B308,'[1]COLLECTIONS 1516'!$A$9:$G$303,3,FALSE)</f>
        <v>83561.05</v>
      </c>
      <c r="G308" s="69"/>
      <c r="H308" s="63">
        <v>63.367529602472914</v>
      </c>
      <c r="I308" s="63">
        <v>40.138324484674023</v>
      </c>
      <c r="J308" s="63">
        <v>103.50585408714693</v>
      </c>
      <c r="K308" s="63"/>
      <c r="L308" s="63">
        <v>63.954772699245602</v>
      </c>
      <c r="M308" s="63">
        <v>37.086472646440299</v>
      </c>
      <c r="N308" s="63">
        <v>101.04124534568589</v>
      </c>
      <c r="O308" s="63"/>
      <c r="P308" s="63">
        <f t="shared" si="237"/>
        <v>62.596527003780565</v>
      </c>
      <c r="Q308" s="63">
        <f t="shared" si="238"/>
        <v>37.32463835714109</v>
      </c>
      <c r="R308" s="63">
        <f t="shared" si="239"/>
        <v>99.921165360921663</v>
      </c>
      <c r="S308" s="70"/>
      <c r="T308" s="49">
        <f t="shared" si="240"/>
        <v>63.306276435166353</v>
      </c>
      <c r="U308" s="49">
        <f t="shared" si="240"/>
        <v>38.183145162751799</v>
      </c>
      <c r="V308" s="68">
        <f t="shared" si="240"/>
        <v>101.48942159791817</v>
      </c>
    </row>
    <row r="309" spans="1:22">
      <c r="A309" s="65"/>
      <c r="B309" s="66" t="s">
        <v>529</v>
      </c>
      <c r="C309" s="66" t="s">
        <v>530</v>
      </c>
      <c r="D309" s="67">
        <f>VLOOKUP($B309,'[1]CurBackup 1516'!$A$4:$E$298,3,FALSE)</f>
        <v>64451.050008339997</v>
      </c>
      <c r="E309" s="67">
        <f>VLOOKUP($B309,'[1]CurBackup 1516'!$A$4:$E$298,5,FALSE)</f>
        <v>38109.269999999997</v>
      </c>
      <c r="F309" s="67">
        <f>VLOOKUP($B309,'[1]COLLECTIONS 1516'!$A$9:$G$303,3,FALSE)</f>
        <v>24660.400000000001</v>
      </c>
      <c r="G309" s="69"/>
      <c r="H309" s="63">
        <v>57.12424854815896</v>
      </c>
      <c r="I309" s="63">
        <v>37.264408285672062</v>
      </c>
      <c r="J309" s="63">
        <v>94.388656833831021</v>
      </c>
      <c r="K309" s="63"/>
      <c r="L309" s="63">
        <v>60.345224102631668</v>
      </c>
      <c r="M309" s="63">
        <v>36.565496877272373</v>
      </c>
      <c r="N309" s="63">
        <v>96.910720979904042</v>
      </c>
      <c r="O309" s="63"/>
      <c r="P309" s="63">
        <f t="shared" si="237"/>
        <v>59.129013406404759</v>
      </c>
      <c r="Q309" s="63">
        <f t="shared" si="238"/>
        <v>38.262216048937816</v>
      </c>
      <c r="R309" s="63">
        <f t="shared" si="239"/>
        <v>97.391229455342568</v>
      </c>
      <c r="S309" s="70"/>
      <c r="T309" s="49">
        <f t="shared" si="240"/>
        <v>58.866162019065136</v>
      </c>
      <c r="U309" s="49">
        <f t="shared" si="240"/>
        <v>37.36404040396075</v>
      </c>
      <c r="V309" s="68">
        <f t="shared" si="240"/>
        <v>96.230202423025887</v>
      </c>
    </row>
    <row r="310" spans="1:22">
      <c r="A310" s="65"/>
      <c r="B310" s="66" t="s">
        <v>531</v>
      </c>
      <c r="C310" s="66" t="s">
        <v>87</v>
      </c>
      <c r="D310" s="67">
        <f>VLOOKUP($B310,'[1]CurBackup 1516'!$A$4:$E$298,3,FALSE)</f>
        <v>28923.40216912</v>
      </c>
      <c r="E310" s="67">
        <f>VLOOKUP($B310,'[1]CurBackup 1516'!$A$4:$E$298,5,FALSE)</f>
        <v>17596.12</v>
      </c>
      <c r="F310" s="67">
        <f>VLOOKUP($B310,'[1]COLLECTIONS 1516'!$A$9:$G$303,3,FALSE)</f>
        <v>9903.5300000000007</v>
      </c>
      <c r="G310" s="69"/>
      <c r="H310" s="63"/>
      <c r="I310" s="63"/>
      <c r="J310" s="63"/>
      <c r="K310" s="63"/>
      <c r="L310" s="63"/>
      <c r="M310" s="63"/>
      <c r="N310" s="63"/>
      <c r="O310" s="63"/>
      <c r="P310" s="63">
        <f t="shared" si="237"/>
        <v>60.836964811789862</v>
      </c>
      <c r="Q310" s="63">
        <f t="shared" si="238"/>
        <v>34.240543149427559</v>
      </c>
      <c r="R310" s="63">
        <f t="shared" si="239"/>
        <v>95.077507961217421</v>
      </c>
      <c r="S310" s="70"/>
      <c r="T310" s="49">
        <f t="shared" si="240"/>
        <v>60.836964811789862</v>
      </c>
      <c r="U310" s="49">
        <f t="shared" si="240"/>
        <v>34.240543149427559</v>
      </c>
      <c r="V310" s="68">
        <f t="shared" si="240"/>
        <v>95.077507961217421</v>
      </c>
    </row>
    <row r="311" spans="1:22">
      <c r="A311" s="65"/>
      <c r="B311" s="66" t="s">
        <v>532</v>
      </c>
      <c r="C311" s="66" t="s">
        <v>533</v>
      </c>
      <c r="D311" s="67">
        <f>VLOOKUP($B311,'[1]CurBackup 1516'!$A$4:$E$298,3,FALSE)</f>
        <v>116718.65782925001</v>
      </c>
      <c r="E311" s="67">
        <f>VLOOKUP($B311,'[1]CurBackup 1516'!$A$4:$E$298,5,FALSE)</f>
        <v>75275.329999999987</v>
      </c>
      <c r="F311" s="67">
        <f>VLOOKUP($B311,'[1]COLLECTIONS 1516'!$A$9:$G$303,3,FALSE)</f>
        <v>45670.77</v>
      </c>
      <c r="G311" s="56"/>
      <c r="H311" s="63">
        <v>59.762619929185902</v>
      </c>
      <c r="I311" s="63">
        <v>38.720614543387661</v>
      </c>
      <c r="J311" s="63">
        <v>98.483234472573571</v>
      </c>
      <c r="K311" s="63"/>
      <c r="L311" s="63">
        <v>60.146280451649069</v>
      </c>
      <c r="M311" s="63">
        <v>37.021497631371055</v>
      </c>
      <c r="N311" s="63">
        <v>97.167778083020124</v>
      </c>
      <c r="O311" s="63"/>
      <c r="P311" s="63">
        <f t="shared" si="237"/>
        <v>64.492970875420568</v>
      </c>
      <c r="Q311" s="63">
        <f t="shared" si="238"/>
        <v>39.128936923531668</v>
      </c>
      <c r="R311" s="63">
        <f t="shared" si="239"/>
        <v>103.62190779895224</v>
      </c>
      <c r="S311" s="60"/>
      <c r="T311" s="49">
        <f t="shared" si="240"/>
        <v>61.467290418751851</v>
      </c>
      <c r="U311" s="49">
        <f t="shared" si="240"/>
        <v>38.290349699430131</v>
      </c>
      <c r="V311" s="68">
        <f t="shared" si="240"/>
        <v>99.757640118181982</v>
      </c>
    </row>
    <row r="312" spans="1:22">
      <c r="A312" s="65"/>
      <c r="B312" s="66" t="s">
        <v>534</v>
      </c>
      <c r="C312" s="66" t="s">
        <v>535</v>
      </c>
      <c r="D312" s="67">
        <f>VLOOKUP($B312,'[1]CurBackup 1516'!$A$4:$E$298,3,FALSE)</f>
        <v>214129.18555425</v>
      </c>
      <c r="E312" s="67">
        <f>VLOOKUP($B312,'[1]CurBackup 1516'!$A$4:$E$298,5,FALSE)</f>
        <v>140087.63999999998</v>
      </c>
      <c r="F312" s="67">
        <f>VLOOKUP($B312,'[1]COLLECTIONS 1516'!$A$9:$G$303,3,FALSE)</f>
        <v>76705.850000000006</v>
      </c>
      <c r="G312" s="69"/>
      <c r="H312" s="63">
        <v>64.223975147965646</v>
      </c>
      <c r="I312" s="63">
        <v>41.251602242098357</v>
      </c>
      <c r="J312" s="63">
        <v>105.475577390064</v>
      </c>
      <c r="K312" s="63"/>
      <c r="L312" s="63">
        <v>66.332639124608775</v>
      </c>
      <c r="M312" s="63">
        <v>34.516242780394975</v>
      </c>
      <c r="N312" s="63">
        <v>100.84888190500375</v>
      </c>
      <c r="O312" s="63"/>
      <c r="P312" s="63">
        <f t="shared" si="237"/>
        <v>65.422020654213213</v>
      </c>
      <c r="Q312" s="63">
        <f t="shared" si="238"/>
        <v>35.822230305250216</v>
      </c>
      <c r="R312" s="63">
        <f t="shared" si="239"/>
        <v>101.24425095946343</v>
      </c>
      <c r="S312" s="70"/>
      <c r="T312" s="49">
        <f t="shared" si="240"/>
        <v>65.32621164226255</v>
      </c>
      <c r="U312" s="49">
        <f t="shared" si="240"/>
        <v>37.196691775914516</v>
      </c>
      <c r="V312" s="68">
        <f t="shared" si="240"/>
        <v>102.52290341817707</v>
      </c>
    </row>
    <row r="313" spans="1:22">
      <c r="A313" s="65"/>
      <c r="B313" s="66" t="s">
        <v>536</v>
      </c>
      <c r="C313" s="66" t="s">
        <v>537</v>
      </c>
      <c r="D313" s="67">
        <f>VLOOKUP($B313,'[1]CurBackup 1516'!$A$4:$E$298,3,FALSE)</f>
        <v>272747.13863221998</v>
      </c>
      <c r="E313" s="67">
        <f>VLOOKUP($B313,'[1]CurBackup 1516'!$A$4:$E$298,5,FALSE)</f>
        <v>178817.76</v>
      </c>
      <c r="F313" s="67">
        <f>VLOOKUP($B313,'[1]COLLECTIONS 1516'!$A$9:$G$303,3,FALSE)</f>
        <v>93496.81</v>
      </c>
      <c r="G313" s="69"/>
      <c r="H313" s="63">
        <v>61.049746261507877</v>
      </c>
      <c r="I313" s="63">
        <v>33.721697889636467</v>
      </c>
      <c r="J313" s="63">
        <v>94.771444151144351</v>
      </c>
      <c r="K313" s="63"/>
      <c r="L313" s="63">
        <v>67.697848811441233</v>
      </c>
      <c r="M313" s="63">
        <v>48.442642612335369</v>
      </c>
      <c r="N313" s="63">
        <v>116.14049142377661</v>
      </c>
      <c r="O313" s="63"/>
      <c r="P313" s="63">
        <f t="shared" si="237"/>
        <v>65.561736374849005</v>
      </c>
      <c r="Q313" s="63">
        <f t="shared" si="238"/>
        <v>34.279666679133804</v>
      </c>
      <c r="R313" s="63">
        <f t="shared" si="239"/>
        <v>99.841403053982816</v>
      </c>
      <c r="S313" s="70"/>
      <c r="T313" s="49">
        <f t="shared" si="240"/>
        <v>64.769777149266034</v>
      </c>
      <c r="U313" s="49">
        <f t="shared" si="240"/>
        <v>38.814669060368544</v>
      </c>
      <c r="V313" s="68">
        <f t="shared" si="240"/>
        <v>103.58444620963458</v>
      </c>
    </row>
    <row r="314" spans="1:22">
      <c r="A314" s="65"/>
      <c r="B314" s="66" t="s">
        <v>538</v>
      </c>
      <c r="C314" s="66" t="s">
        <v>539</v>
      </c>
      <c r="D314" s="67">
        <f>VLOOKUP($B314,'[1]CurBackup 1516'!$A$4:$E$298,3,FALSE)</f>
        <v>1435775.0011030035</v>
      </c>
      <c r="E314" s="67">
        <f>VLOOKUP($B314,'[1]CurBackup 1516'!$A$4:$E$298,5,FALSE)</f>
        <v>875636.51</v>
      </c>
      <c r="F314" s="67">
        <f>VLOOKUP($B314,'[1]COLLECTIONS 1516'!$A$9:$G$303,3,FALSE)</f>
        <v>556233.56000000006</v>
      </c>
      <c r="G314" s="69"/>
      <c r="H314" s="63">
        <v>61.066255297509954</v>
      </c>
      <c r="I314" s="63">
        <v>39.94856087122271</v>
      </c>
      <c r="J314" s="63">
        <v>101.01481616873266</v>
      </c>
      <c r="K314" s="63"/>
      <c r="L314" s="63">
        <v>62.94845217138365</v>
      </c>
      <c r="M314" s="63">
        <v>38.837843396314788</v>
      </c>
      <c r="N314" s="63">
        <v>101.78629556769843</v>
      </c>
      <c r="O314" s="63"/>
      <c r="P314" s="63">
        <f t="shared" si="237"/>
        <v>60.987028561390957</v>
      </c>
      <c r="Q314" s="63">
        <f t="shared" si="238"/>
        <v>38.74099768923999</v>
      </c>
      <c r="R314" s="63">
        <f t="shared" si="239"/>
        <v>99.728026250630947</v>
      </c>
      <c r="S314" s="70"/>
      <c r="T314" s="49">
        <f t="shared" si="240"/>
        <v>61.667245343428192</v>
      </c>
      <c r="U314" s="49">
        <f t="shared" si="240"/>
        <v>39.175800652259163</v>
      </c>
      <c r="V314" s="68">
        <f t="shared" si="240"/>
        <v>100.84304599568735</v>
      </c>
    </row>
    <row r="315" spans="1:22">
      <c r="A315" s="65"/>
      <c r="B315" s="71"/>
      <c r="C315" s="53" t="s">
        <v>30</v>
      </c>
      <c r="D315" s="54">
        <f>SUM(D303:D314)</f>
        <v>6238049.6457716338</v>
      </c>
      <c r="E315" s="54">
        <f>SUM(E303:E314)</f>
        <v>3816001.55</v>
      </c>
      <c r="F315" s="54">
        <f>SUM(F303:F314)</f>
        <v>2413568.8000000003</v>
      </c>
      <c r="G315" s="69"/>
      <c r="H315" s="57">
        <v>59.750824457870422</v>
      </c>
      <c r="I315" s="57">
        <v>39.949486300798547</v>
      </c>
      <c r="J315" s="57">
        <v>99.700310758668962</v>
      </c>
      <c r="K315" s="57"/>
      <c r="L315" s="58">
        <v>61.657848130356406</v>
      </c>
      <c r="M315" s="59">
        <v>39.692713397955622</v>
      </c>
      <c r="N315" s="75">
        <v>101.35056152831203</v>
      </c>
      <c r="O315" s="57"/>
      <c r="P315" s="57">
        <f t="shared" ref="P315" si="241">IF(E315&gt;0,E315/D315*100,0)</f>
        <v>61.172991025914939</v>
      </c>
      <c r="Q315" s="57">
        <f t="shared" ref="Q315" si="242">IF(F315&gt;0,F315/D315*100,0)</f>
        <v>38.691080338483694</v>
      </c>
      <c r="R315" s="57">
        <f t="shared" si="239"/>
        <v>99.864071364398626</v>
      </c>
      <c r="S315" s="70"/>
      <c r="T315" s="72">
        <f t="shared" ref="T315:U315" si="243">AVERAGE(H315,L315,P315)</f>
        <v>60.860554538047261</v>
      </c>
      <c r="U315" s="72">
        <f t="shared" si="243"/>
        <v>39.444426679079292</v>
      </c>
      <c r="V315" s="73">
        <f t="shared" ref="V315" si="244">U315+T315</f>
        <v>100.30498121712655</v>
      </c>
    </row>
    <row r="316" spans="1:22">
      <c r="A316" s="65" t="s">
        <v>540</v>
      </c>
      <c r="B316" s="66"/>
      <c r="C316" s="66"/>
      <c r="D316" s="67"/>
      <c r="E316" s="48"/>
      <c r="F316" s="48"/>
      <c r="G316" s="69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70"/>
      <c r="T316" s="49"/>
      <c r="U316" s="49"/>
      <c r="V316" s="68"/>
    </row>
    <row r="317" spans="1:22">
      <c r="A317" s="65"/>
      <c r="B317" s="66" t="s">
        <v>541</v>
      </c>
      <c r="C317" s="66" t="s">
        <v>542</v>
      </c>
      <c r="D317" s="67">
        <f>VLOOKUP($B317,'[1]CurBackup 1516'!$A$4:$E$298,3,FALSE)</f>
        <v>10576120.927618001</v>
      </c>
      <c r="E317" s="67">
        <f>VLOOKUP($B317,'[1]CurBackup 1516'!$A$4:$E$298,5,FALSE)</f>
        <v>5704008.0300000003</v>
      </c>
      <c r="F317" s="67">
        <f>VLOOKUP($B317,'[1]COLLECTIONS 1516'!$A$9:$G$303,3,FALSE)</f>
        <v>4800195.28</v>
      </c>
      <c r="G317" s="69"/>
      <c r="H317" s="63">
        <v>57.681115583500372</v>
      </c>
      <c r="I317" s="63">
        <v>46.654021361878762</v>
      </c>
      <c r="J317" s="63">
        <v>104.33513694537913</v>
      </c>
      <c r="K317" s="63"/>
      <c r="L317" s="63">
        <v>54.646219253619812</v>
      </c>
      <c r="M317" s="63">
        <v>45.607102012394897</v>
      </c>
      <c r="N317" s="63">
        <v>100.25332126601471</v>
      </c>
      <c r="O317" s="63"/>
      <c r="P317" s="63">
        <f t="shared" ref="P317:P324" si="245">IFERROR(IF(E317&gt;0,E317/D317*100,0),0)</f>
        <v>53.932893440210329</v>
      </c>
      <c r="Q317" s="63">
        <f t="shared" ref="Q317:Q324" si="246">IFERROR(IF(F317&gt;0,F317/D317*100,0),0)</f>
        <v>45.387106604132988</v>
      </c>
      <c r="R317" s="63">
        <f t="shared" ref="R317:R325" si="247">P317+Q317</f>
        <v>99.320000044343317</v>
      </c>
      <c r="S317" s="70"/>
      <c r="T317" s="49">
        <f t="shared" ref="T317:V324" si="248">IF(AND(H317&gt;0,L317&gt;0,P317&gt;0),AVERAGE(H317,L317,P317),AVERAGE(L317,P317))</f>
        <v>55.420076092443509</v>
      </c>
      <c r="U317" s="49">
        <f t="shared" si="248"/>
        <v>45.882743326135547</v>
      </c>
      <c r="V317" s="68">
        <f t="shared" si="248"/>
        <v>101.30281941857906</v>
      </c>
    </row>
    <row r="318" spans="1:22">
      <c r="A318" s="65"/>
      <c r="B318" s="66" t="s">
        <v>543</v>
      </c>
      <c r="C318" s="66" t="s">
        <v>544</v>
      </c>
      <c r="D318" s="67">
        <f>VLOOKUP($B318,'[1]CurBackup 1516'!$A$4:$E$298,3,FALSE)</f>
        <v>32996130.830418799</v>
      </c>
      <c r="E318" s="67">
        <f>VLOOKUP($B318,'[1]CurBackup 1516'!$A$4:$E$298,5,FALSE)</f>
        <v>17738306.640000001</v>
      </c>
      <c r="F318" s="67">
        <f>VLOOKUP($B318,'[1]COLLECTIONS 1516'!$A$9:$G$303,3,FALSE)</f>
        <v>15143194.630000001</v>
      </c>
      <c r="G318" s="69"/>
      <c r="H318" s="63">
        <v>56.219805487285754</v>
      </c>
      <c r="I318" s="63">
        <v>46.568009954713276</v>
      </c>
      <c r="J318" s="63">
        <v>102.78781544199903</v>
      </c>
      <c r="K318" s="63"/>
      <c r="L318" s="63">
        <v>53.896346663806781</v>
      </c>
      <c r="M318" s="63">
        <v>46.448775975637027</v>
      </c>
      <c r="N318" s="63">
        <v>100.34512263944382</v>
      </c>
      <c r="O318" s="63"/>
      <c r="P318" s="63">
        <f t="shared" si="245"/>
        <v>53.758747445767895</v>
      </c>
      <c r="Q318" s="63">
        <f t="shared" si="246"/>
        <v>45.89384951777329</v>
      </c>
      <c r="R318" s="63">
        <f t="shared" si="247"/>
        <v>99.652596963541185</v>
      </c>
      <c r="S318" s="70"/>
      <c r="T318" s="49">
        <f t="shared" si="248"/>
        <v>54.624966532286805</v>
      </c>
      <c r="U318" s="49">
        <f t="shared" si="248"/>
        <v>46.303545149374521</v>
      </c>
      <c r="V318" s="68">
        <f t="shared" si="248"/>
        <v>100.92851168166135</v>
      </c>
    </row>
    <row r="319" spans="1:22">
      <c r="A319" s="65"/>
      <c r="B319" s="66" t="s">
        <v>545</v>
      </c>
      <c r="C319" s="66" t="s">
        <v>546</v>
      </c>
      <c r="D319" s="67">
        <f>VLOOKUP($B319,'[1]CurBackup 1516'!$A$4:$E$298,3,FALSE)</f>
        <v>14672435.238836739</v>
      </c>
      <c r="E319" s="67">
        <f>VLOOKUP($B319,'[1]CurBackup 1516'!$A$4:$E$298,5,FALSE)</f>
        <v>7865065.8599999994</v>
      </c>
      <c r="F319" s="67">
        <f>VLOOKUP($B319,'[1]COLLECTIONS 1516'!$A$9:$G$303,3,FALSE)</f>
        <v>6678788.1399999997</v>
      </c>
      <c r="G319" s="69"/>
      <c r="H319" s="63">
        <v>54.830707428685365</v>
      </c>
      <c r="I319" s="63">
        <v>46.618233377568238</v>
      </c>
      <c r="J319" s="63">
        <v>101.4489408062536</v>
      </c>
      <c r="K319" s="63"/>
      <c r="L319" s="63">
        <v>54.165825157680636</v>
      </c>
      <c r="M319" s="63">
        <v>47.020909309036739</v>
      </c>
      <c r="N319" s="63">
        <v>101.18673446671738</v>
      </c>
      <c r="O319" s="63"/>
      <c r="P319" s="63">
        <f t="shared" si="245"/>
        <v>53.604365819123281</v>
      </c>
      <c r="Q319" s="63">
        <f t="shared" si="246"/>
        <v>45.519288593087751</v>
      </c>
      <c r="R319" s="63">
        <f t="shared" si="247"/>
        <v>99.123654412211039</v>
      </c>
      <c r="S319" s="70"/>
      <c r="T319" s="49">
        <f t="shared" si="248"/>
        <v>54.200299468496432</v>
      </c>
      <c r="U319" s="49">
        <f t="shared" si="248"/>
        <v>46.386143759897571</v>
      </c>
      <c r="V319" s="68">
        <f t="shared" si="248"/>
        <v>100.586443228394</v>
      </c>
    </row>
    <row r="320" spans="1:22">
      <c r="A320" s="65"/>
      <c r="B320" s="66" t="s">
        <v>547</v>
      </c>
      <c r="C320" s="66" t="s">
        <v>548</v>
      </c>
      <c r="D320" s="67">
        <f>VLOOKUP($B320,'[1]CurBackup 1516'!$A$4:$E$298,3,FALSE)</f>
        <v>23436389.506914999</v>
      </c>
      <c r="E320" s="67">
        <f>VLOOKUP($B320,'[1]CurBackup 1516'!$A$4:$E$298,5,FALSE)</f>
        <v>12456860.309999999</v>
      </c>
      <c r="F320" s="67">
        <f>VLOOKUP($B320,'[1]COLLECTIONS 1516'!$A$9:$G$303,3,FALSE)</f>
        <v>10912171.34</v>
      </c>
      <c r="G320" s="69"/>
      <c r="H320" s="63">
        <v>54.749341706869835</v>
      </c>
      <c r="I320" s="63">
        <v>46.836752848006554</v>
      </c>
      <c r="J320" s="63">
        <v>101.58609455487638</v>
      </c>
      <c r="K320" s="63"/>
      <c r="L320" s="63">
        <v>53.620173935781068</v>
      </c>
      <c r="M320" s="63">
        <v>46.260122014523809</v>
      </c>
      <c r="N320" s="63">
        <v>99.880295950304884</v>
      </c>
      <c r="O320" s="63"/>
      <c r="P320" s="63">
        <f t="shared" si="245"/>
        <v>53.151789042952004</v>
      </c>
      <c r="Q320" s="63">
        <f t="shared" si="246"/>
        <v>46.560803816561936</v>
      </c>
      <c r="R320" s="63">
        <f t="shared" si="247"/>
        <v>99.712592859513933</v>
      </c>
      <c r="S320" s="70"/>
      <c r="T320" s="49">
        <f t="shared" si="248"/>
        <v>53.840434895200964</v>
      </c>
      <c r="U320" s="49">
        <f t="shared" si="248"/>
        <v>46.552559559697436</v>
      </c>
      <c r="V320" s="68">
        <f t="shared" si="248"/>
        <v>100.39299445489841</v>
      </c>
    </row>
    <row r="321" spans="1:22">
      <c r="A321" s="65"/>
      <c r="B321" s="66" t="s">
        <v>549</v>
      </c>
      <c r="C321" s="66" t="s">
        <v>550</v>
      </c>
      <c r="D321" s="67">
        <f>VLOOKUP($B321,'[1]CurBackup 1516'!$A$4:$E$298,3,FALSE)</f>
        <v>1659895.14715672</v>
      </c>
      <c r="E321" s="67">
        <f>VLOOKUP($B321,'[1]CurBackup 1516'!$A$4:$E$298,5,FALSE)</f>
        <v>877473.14000000013</v>
      </c>
      <c r="F321" s="67">
        <f>VLOOKUP($B321,'[1]COLLECTIONS 1516'!$A$9:$G$303,3,FALSE)</f>
        <v>728755.61</v>
      </c>
      <c r="G321" s="56"/>
      <c r="H321" s="63">
        <v>60.299290017602893</v>
      </c>
      <c r="I321" s="63">
        <v>45.758253322722645</v>
      </c>
      <c r="J321" s="63">
        <v>106.05754334032554</v>
      </c>
      <c r="K321" s="63"/>
      <c r="L321" s="63">
        <v>55.3133745644258</v>
      </c>
      <c r="M321" s="63">
        <v>45.690920387133147</v>
      </c>
      <c r="N321" s="63">
        <v>101.00429495155895</v>
      </c>
      <c r="O321" s="63"/>
      <c r="P321" s="63">
        <f t="shared" si="245"/>
        <v>52.863166779121443</v>
      </c>
      <c r="Q321" s="63">
        <f t="shared" si="246"/>
        <v>43.903713511561584</v>
      </c>
      <c r="R321" s="63">
        <f t="shared" si="247"/>
        <v>96.766880290683019</v>
      </c>
      <c r="S321" s="60"/>
      <c r="T321" s="49">
        <f t="shared" si="248"/>
        <v>56.158610453716712</v>
      </c>
      <c r="U321" s="49">
        <f t="shared" si="248"/>
        <v>45.117629073805794</v>
      </c>
      <c r="V321" s="68">
        <f t="shared" si="248"/>
        <v>101.27623952752249</v>
      </c>
    </row>
    <row r="322" spans="1:22">
      <c r="A322" s="65"/>
      <c r="B322" s="66" t="s">
        <v>551</v>
      </c>
      <c r="C322" s="66" t="s">
        <v>552</v>
      </c>
      <c r="D322" s="67">
        <f>VLOOKUP($B322,'[1]CurBackup 1516'!$A$4:$E$298,3,FALSE)</f>
        <v>2265292.5333923302</v>
      </c>
      <c r="E322" s="67">
        <f>VLOOKUP($B322,'[1]CurBackup 1516'!$A$4:$E$298,5,FALSE)</f>
        <v>1214168.92</v>
      </c>
      <c r="F322" s="67">
        <f>VLOOKUP($B322,'[1]COLLECTIONS 1516'!$A$9:$G$303,3,FALSE)</f>
        <v>1029055.58</v>
      </c>
      <c r="G322" s="69"/>
      <c r="H322" s="63">
        <v>51.093921934663364</v>
      </c>
      <c r="I322" s="63">
        <v>45.829142416359112</v>
      </c>
      <c r="J322" s="63">
        <v>96.923064351022475</v>
      </c>
      <c r="K322" s="63"/>
      <c r="L322" s="63">
        <v>54.350483830981766</v>
      </c>
      <c r="M322" s="63">
        <v>45.866920060283263</v>
      </c>
      <c r="N322" s="63">
        <v>100.21740389126504</v>
      </c>
      <c r="O322" s="63"/>
      <c r="P322" s="63">
        <f t="shared" si="245"/>
        <v>53.598769346657079</v>
      </c>
      <c r="Q322" s="63">
        <f t="shared" si="246"/>
        <v>45.427050362407918</v>
      </c>
      <c r="R322" s="63">
        <f t="shared" si="247"/>
        <v>99.02581970906499</v>
      </c>
      <c r="S322" s="70"/>
      <c r="T322" s="49">
        <f t="shared" si="248"/>
        <v>53.014391704100738</v>
      </c>
      <c r="U322" s="49">
        <f t="shared" si="248"/>
        <v>45.707704279683433</v>
      </c>
      <c r="V322" s="68">
        <f t="shared" si="248"/>
        <v>98.722095983784172</v>
      </c>
    </row>
    <row r="323" spans="1:22">
      <c r="A323" s="65"/>
      <c r="B323" s="66" t="s">
        <v>553</v>
      </c>
      <c r="C323" s="66" t="s">
        <v>554</v>
      </c>
      <c r="D323" s="67">
        <f>VLOOKUP($B323,'[1]CurBackup 1516'!$A$4:$E$298,3,FALSE)</f>
        <v>3900159.7868861398</v>
      </c>
      <c r="E323" s="67">
        <f>VLOOKUP($B323,'[1]CurBackup 1516'!$A$4:$E$298,5,FALSE)</f>
        <v>2233069.1999999997</v>
      </c>
      <c r="F323" s="67">
        <f>VLOOKUP($B323,'[1]COLLECTIONS 1516'!$A$9:$G$303,3,FALSE)</f>
        <v>1873441.55</v>
      </c>
      <c r="G323" s="69"/>
      <c r="H323" s="63">
        <v>58.148600219478276</v>
      </c>
      <c r="I323" s="63">
        <v>48.416687525080562</v>
      </c>
      <c r="J323" s="63">
        <v>106.56528774455884</v>
      </c>
      <c r="K323" s="63"/>
      <c r="L323" s="63">
        <v>55.533050809685257</v>
      </c>
      <c r="M323" s="63">
        <v>45.815881968111277</v>
      </c>
      <c r="N323" s="63">
        <v>101.34893277779653</v>
      </c>
      <c r="O323" s="63"/>
      <c r="P323" s="63">
        <f t="shared" si="245"/>
        <v>57.255838786617161</v>
      </c>
      <c r="Q323" s="63">
        <f t="shared" si="246"/>
        <v>48.034994778912449</v>
      </c>
      <c r="R323" s="63">
        <f t="shared" si="247"/>
        <v>105.29083356552961</v>
      </c>
      <c r="S323" s="70"/>
      <c r="T323" s="49">
        <f t="shared" si="248"/>
        <v>56.979163271926893</v>
      </c>
      <c r="U323" s="49">
        <f t="shared" si="248"/>
        <v>47.422521424034763</v>
      </c>
      <c r="V323" s="68">
        <f t="shared" si="248"/>
        <v>104.40168469596166</v>
      </c>
    </row>
    <row r="324" spans="1:22">
      <c r="A324" s="65"/>
      <c r="B324" s="66" t="s">
        <v>555</v>
      </c>
      <c r="C324" s="66" t="s">
        <v>556</v>
      </c>
      <c r="D324" s="67">
        <f>VLOOKUP($B324,'[1]CurBackup 1516'!$A$4:$E$298,3,FALSE)</f>
        <v>2835805.9878103002</v>
      </c>
      <c r="E324" s="67">
        <f>VLOOKUP($B324,'[1]CurBackup 1516'!$A$4:$E$298,5,FALSE)</f>
        <v>1543678.02</v>
      </c>
      <c r="F324" s="67">
        <f>VLOOKUP($B324,'[1]COLLECTIONS 1516'!$A$9:$G$303,3,FALSE)</f>
        <v>1290862.1499999999</v>
      </c>
      <c r="G324" s="56"/>
      <c r="H324" s="63">
        <v>57.418906519503565</v>
      </c>
      <c r="I324" s="63">
        <v>45.276540676517833</v>
      </c>
      <c r="J324" s="63">
        <v>102.69544719602141</v>
      </c>
      <c r="K324" s="63"/>
      <c r="L324" s="63">
        <v>54.997239432259306</v>
      </c>
      <c r="M324" s="63">
        <v>45.620937462633144</v>
      </c>
      <c r="N324" s="63">
        <v>100.61817689489246</v>
      </c>
      <c r="O324" s="63"/>
      <c r="P324" s="63">
        <f t="shared" si="245"/>
        <v>54.435247920185418</v>
      </c>
      <c r="Q324" s="63">
        <f t="shared" si="246"/>
        <v>45.520115111850572</v>
      </c>
      <c r="R324" s="63">
        <f t="shared" si="247"/>
        <v>99.95536303203599</v>
      </c>
      <c r="S324" s="60"/>
      <c r="T324" s="49">
        <f t="shared" si="248"/>
        <v>55.617131290649432</v>
      </c>
      <c r="U324" s="49">
        <f t="shared" si="248"/>
        <v>45.472531083667185</v>
      </c>
      <c r="V324" s="68">
        <f t="shared" si="248"/>
        <v>101.08966237431662</v>
      </c>
    </row>
    <row r="325" spans="1:22">
      <c r="A325" s="65"/>
      <c r="B325" s="71"/>
      <c r="C325" s="53" t="s">
        <v>30</v>
      </c>
      <c r="D325" s="54">
        <f>SUM(D317:D324)</f>
        <v>92342229.959034026</v>
      </c>
      <c r="E325" s="54">
        <f>SUM(E317:E324)</f>
        <v>49632630.120000012</v>
      </c>
      <c r="F325" s="54">
        <f>SUM(F317:F324)</f>
        <v>42456464.279999994</v>
      </c>
      <c r="G325" s="56"/>
      <c r="H325" s="57">
        <v>55.858227657382976</v>
      </c>
      <c r="I325" s="57">
        <v>46.655299469128941</v>
      </c>
      <c r="J325" s="57">
        <v>102.51352712651192</v>
      </c>
      <c r="K325" s="57"/>
      <c r="L325" s="58">
        <v>54.091670707676101</v>
      </c>
      <c r="M325" s="59">
        <v>46.316156504983766</v>
      </c>
      <c r="N325" s="75">
        <v>100.40782721265987</v>
      </c>
      <c r="O325" s="57"/>
      <c r="P325" s="57">
        <f t="shared" ref="P325" si="249">IF(E325&gt;0,E325/D325*100,0)</f>
        <v>53.748572177668485</v>
      </c>
      <c r="Q325" s="57">
        <f t="shared" ref="Q325" si="250">IF(F325&gt;0,F325/D325*100,0)</f>
        <v>45.977300200390488</v>
      </c>
      <c r="R325" s="57">
        <f t="shared" si="247"/>
        <v>99.725872378058966</v>
      </c>
      <c r="S325" s="60"/>
      <c r="T325" s="72">
        <f t="shared" ref="T325:U325" si="251">AVERAGE(H325,L325,P325)</f>
        <v>54.566156847575854</v>
      </c>
      <c r="U325" s="72">
        <f t="shared" si="251"/>
        <v>46.316252058167727</v>
      </c>
      <c r="V325" s="73">
        <f t="shared" ref="V325" si="252">U325+T325</f>
        <v>100.88240890574357</v>
      </c>
    </row>
    <row r="326" spans="1:22">
      <c r="A326" s="65" t="s">
        <v>557</v>
      </c>
      <c r="B326" s="66"/>
      <c r="C326" s="66"/>
      <c r="D326" s="67"/>
      <c r="E326" s="48"/>
      <c r="F326" s="48"/>
      <c r="G326" s="56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0"/>
      <c r="T326" s="49"/>
      <c r="U326" s="49"/>
      <c r="V326" s="68"/>
    </row>
    <row r="327" spans="1:22">
      <c r="A327" s="74"/>
      <c r="B327" s="66" t="s">
        <v>558</v>
      </c>
      <c r="C327" s="66" t="s">
        <v>559</v>
      </c>
      <c r="D327" s="67">
        <f>VLOOKUP($B327,'[1]CurBackup 1516'!$A$4:$E$298,3,FALSE)</f>
        <v>835466.12300769996</v>
      </c>
      <c r="E327" s="67">
        <f>VLOOKUP($B327,'[1]CurBackup 1516'!$A$4:$E$298,5,FALSE)</f>
        <v>518825.29</v>
      </c>
      <c r="F327" s="67">
        <f>VLOOKUP($B327,'[1]COLLECTIONS 1516'!$A$9:$G$303,3,FALSE)</f>
        <v>301957.63</v>
      </c>
      <c r="G327" s="69"/>
      <c r="H327" s="63">
        <v>60.400622370373625</v>
      </c>
      <c r="I327" s="63">
        <v>40.581417405967258</v>
      </c>
      <c r="J327" s="63">
        <v>100.98203977634088</v>
      </c>
      <c r="K327" s="63"/>
      <c r="L327" s="63">
        <v>62.239258135222343</v>
      </c>
      <c r="M327" s="63">
        <v>38.881451754135895</v>
      </c>
      <c r="N327" s="63">
        <v>101.12070988935824</v>
      </c>
      <c r="O327" s="63"/>
      <c r="P327" s="63">
        <f t="shared" ref="P327" si="253">IFERROR(IF(E327&gt;0,E327/D327*100,0),0)</f>
        <v>62.100099059937385</v>
      </c>
      <c r="Q327" s="63">
        <f t="shared" ref="Q327" si="254">IFERROR(IF(F327&gt;0,F327/D327*100,0),0)</f>
        <v>36.142414597607456</v>
      </c>
      <c r="R327" s="63">
        <f t="shared" ref="R327:R328" si="255">P327+Q327</f>
        <v>98.242513657544833</v>
      </c>
      <c r="S327" s="70"/>
      <c r="T327" s="49">
        <f>IF(AND(H327&gt;0,L327&gt;0,P327&gt;0),AVERAGE(H327,L327,P327),AVERAGE(L327,P327))</f>
        <v>61.579993188511118</v>
      </c>
      <c r="U327" s="49">
        <f>IF(AND(I327&gt;0,M327&gt;0,Q327&gt;0),AVERAGE(I327,M327,Q327),AVERAGE(M327,Q327))</f>
        <v>38.535094585903536</v>
      </c>
      <c r="V327" s="68">
        <f>IF(AND(J327&gt;0,N327&gt;0,R327&gt;0),AVERAGE(J327,N327,R327),AVERAGE(N327,R327))</f>
        <v>100.11508777441465</v>
      </c>
    </row>
    <row r="328" spans="1:22">
      <c r="A328" s="65"/>
      <c r="B328" s="71"/>
      <c r="C328" s="53" t="s">
        <v>30</v>
      </c>
      <c r="D328" s="54">
        <f>D327</f>
        <v>835466.12300769996</v>
      </c>
      <c r="E328" s="54">
        <f>E327</f>
        <v>518825.29</v>
      </c>
      <c r="F328" s="54">
        <f>F327</f>
        <v>301957.63</v>
      </c>
      <c r="G328" s="69"/>
      <c r="H328" s="57">
        <v>60.400622370373625</v>
      </c>
      <c r="I328" s="57">
        <v>40.581417405967258</v>
      </c>
      <c r="J328" s="57">
        <v>100.98203977634088</v>
      </c>
      <c r="K328" s="57"/>
      <c r="L328" s="58">
        <v>62.239258135222343</v>
      </c>
      <c r="M328" s="59">
        <v>38.881451754135895</v>
      </c>
      <c r="N328" s="75">
        <v>101.12070988935824</v>
      </c>
      <c r="O328" s="57"/>
      <c r="P328" s="57">
        <f>IF(E328&gt;0,E328/D328*100,0)</f>
        <v>62.100099059937385</v>
      </c>
      <c r="Q328" s="57">
        <f>IF(F328&gt;0,F328/D328*100,0)</f>
        <v>36.142414597607456</v>
      </c>
      <c r="R328" s="57">
        <f t="shared" si="255"/>
        <v>98.242513657544833</v>
      </c>
      <c r="S328" s="70"/>
      <c r="T328" s="72">
        <f>AVERAGE(H328,L328,P328)</f>
        <v>61.579993188511118</v>
      </c>
      <c r="U328" s="72">
        <f>AVERAGE(I328,M328,Q328)</f>
        <v>38.535094585903536</v>
      </c>
      <c r="V328" s="73">
        <f t="shared" ref="V328" si="256">U328+T328</f>
        <v>100.11508777441466</v>
      </c>
    </row>
    <row r="329" spans="1:22">
      <c r="A329" s="65" t="s">
        <v>560</v>
      </c>
      <c r="B329" s="66"/>
      <c r="C329" s="66"/>
      <c r="D329" s="67"/>
      <c r="E329" s="48"/>
      <c r="F329" s="48"/>
      <c r="G329" s="69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70"/>
      <c r="T329" s="49"/>
      <c r="U329" s="49"/>
      <c r="V329" s="68"/>
    </row>
    <row r="330" spans="1:22">
      <c r="A330" s="65"/>
      <c r="B330" s="66" t="s">
        <v>561</v>
      </c>
      <c r="C330" s="66" t="s">
        <v>562</v>
      </c>
      <c r="D330" s="67">
        <f>VLOOKUP($B330,'[1]CurBackup 1516'!$A$4:$E$298,3,FALSE)</f>
        <v>230643.42094432001</v>
      </c>
      <c r="E330" s="67">
        <f>VLOOKUP($B330,'[1]CurBackup 1516'!$A$4:$E$298,5,FALSE)</f>
        <v>144573.85</v>
      </c>
      <c r="F330" s="67">
        <f>VLOOKUP($B330,'[1]COLLECTIONS 1516'!$A$9:$G$303,3,FALSE)</f>
        <v>87086.67</v>
      </c>
      <c r="G330" s="69"/>
      <c r="H330" s="63">
        <v>60.341960267089689</v>
      </c>
      <c r="I330" s="63">
        <v>40.023762764790746</v>
      </c>
      <c r="J330" s="63">
        <v>100.36572303188044</v>
      </c>
      <c r="K330" s="63"/>
      <c r="L330" s="63">
        <v>62.449272823094567</v>
      </c>
      <c r="M330" s="63">
        <v>37.313924648215249</v>
      </c>
      <c r="N330" s="63">
        <v>99.763197471309809</v>
      </c>
      <c r="O330" s="63"/>
      <c r="P330" s="63">
        <f t="shared" ref="P330:P336" si="257">IFERROR(IF(E330&gt;0,E330/D330*100,0),0)</f>
        <v>62.682841508365343</v>
      </c>
      <c r="Q330" s="63">
        <f t="shared" ref="Q330:Q336" si="258">IFERROR(IF(F330&gt;0,F330/D330*100,0),0)</f>
        <v>37.758141829254136</v>
      </c>
      <c r="R330" s="63">
        <f t="shared" ref="R330:R337" si="259">P330+Q330</f>
        <v>100.44098333761949</v>
      </c>
      <c r="S330" s="70"/>
      <c r="T330" s="49">
        <f t="shared" ref="T330:V336" si="260">IF(AND(H330&gt;0,L330&gt;0,P330&gt;0),AVERAGE(H330,L330,P330),AVERAGE(L330,P330))</f>
        <v>61.824691532849862</v>
      </c>
      <c r="U330" s="49">
        <f t="shared" si="260"/>
        <v>38.365276414086708</v>
      </c>
      <c r="V330" s="68">
        <f t="shared" si="260"/>
        <v>100.18996794693658</v>
      </c>
    </row>
    <row r="331" spans="1:22">
      <c r="A331" s="65"/>
      <c r="B331" s="66" t="s">
        <v>563</v>
      </c>
      <c r="C331" s="66" t="s">
        <v>564</v>
      </c>
      <c r="D331" s="67">
        <f>VLOOKUP($B331,'[1]CurBackup 1516'!$A$4:$E$298,3,FALSE)</f>
        <v>11013732.1107488</v>
      </c>
      <c r="E331" s="67">
        <f>VLOOKUP($B331,'[1]CurBackup 1516'!$A$4:$E$298,5,FALSE)</f>
        <v>6346411.5499999989</v>
      </c>
      <c r="F331" s="67">
        <f>VLOOKUP($B331,'[1]COLLECTIONS 1516'!$A$9:$G$303,3,FALSE)</f>
        <v>4582745.18</v>
      </c>
      <c r="G331" s="69"/>
      <c r="H331" s="63">
        <v>57.277750385739289</v>
      </c>
      <c r="I331" s="63">
        <v>42.384414211787991</v>
      </c>
      <c r="J331" s="63">
        <v>99.66216459752728</v>
      </c>
      <c r="K331" s="63"/>
      <c r="L331" s="63">
        <v>57.888196630424019</v>
      </c>
      <c r="M331" s="63">
        <v>41.871159022033524</v>
      </c>
      <c r="N331" s="63">
        <v>99.759355652457543</v>
      </c>
      <c r="O331" s="63"/>
      <c r="P331" s="63">
        <f t="shared" si="257"/>
        <v>57.622715771398227</v>
      </c>
      <c r="Q331" s="63">
        <f t="shared" si="258"/>
        <v>41.609375767615511</v>
      </c>
      <c r="R331" s="63">
        <f t="shared" si="259"/>
        <v>99.232091539013737</v>
      </c>
      <c r="S331" s="70"/>
      <c r="T331" s="49">
        <f t="shared" si="260"/>
        <v>57.596220929187176</v>
      </c>
      <c r="U331" s="49">
        <f t="shared" si="260"/>
        <v>41.954983000479011</v>
      </c>
      <c r="V331" s="68">
        <f t="shared" si="260"/>
        <v>99.551203929666187</v>
      </c>
    </row>
    <row r="332" spans="1:22">
      <c r="A332" s="65"/>
      <c r="B332" s="66" t="s">
        <v>565</v>
      </c>
      <c r="C332" s="66" t="s">
        <v>566</v>
      </c>
      <c r="D332" s="67">
        <f>VLOOKUP($B332,'[1]CurBackup 1516'!$A$4:$E$298,3,FALSE)</f>
        <v>2980000</v>
      </c>
      <c r="E332" s="67">
        <f>VLOOKUP($B332,'[1]CurBackup 1516'!$A$4:$E$298,5,FALSE)</f>
        <v>1693195.4300000002</v>
      </c>
      <c r="F332" s="67">
        <f>VLOOKUP($B332,'[1]COLLECTIONS 1516'!$A$9:$G$303,3,FALSE)</f>
        <v>1265673.02</v>
      </c>
      <c r="G332" s="69"/>
      <c r="H332" s="63">
        <v>59.126865436241616</v>
      </c>
      <c r="I332" s="63">
        <v>42.557750335570468</v>
      </c>
      <c r="J332" s="63">
        <v>101.68461577181208</v>
      </c>
      <c r="K332" s="63"/>
      <c r="L332" s="63">
        <v>57.762509731543624</v>
      </c>
      <c r="M332" s="63">
        <v>42.259188255033557</v>
      </c>
      <c r="N332" s="63">
        <v>100.02169798657718</v>
      </c>
      <c r="O332" s="63"/>
      <c r="P332" s="63">
        <f t="shared" si="257"/>
        <v>56.818638590604031</v>
      </c>
      <c r="Q332" s="63">
        <f t="shared" si="258"/>
        <v>42.472248993288595</v>
      </c>
      <c r="R332" s="63">
        <f t="shared" si="259"/>
        <v>99.290887583892626</v>
      </c>
      <c r="S332" s="70"/>
      <c r="T332" s="49">
        <f t="shared" si="260"/>
        <v>57.902671252796416</v>
      </c>
      <c r="U332" s="49">
        <f t="shared" si="260"/>
        <v>42.429729194630873</v>
      </c>
      <c r="V332" s="68">
        <f t="shared" si="260"/>
        <v>100.33240044742729</v>
      </c>
    </row>
    <row r="333" spans="1:22">
      <c r="A333" s="65"/>
      <c r="B333" s="66" t="s">
        <v>567</v>
      </c>
      <c r="C333" s="66" t="s">
        <v>568</v>
      </c>
      <c r="D333" s="67">
        <f>VLOOKUP($B333,'[1]CurBackup 1516'!$A$4:$E$298,3,FALSE)</f>
        <v>684355</v>
      </c>
      <c r="E333" s="67">
        <f>VLOOKUP($B333,'[1]CurBackup 1516'!$A$4:$E$298,5,FALSE)</f>
        <v>390084.74</v>
      </c>
      <c r="F333" s="67">
        <f>VLOOKUP($B333,'[1]COLLECTIONS 1516'!$A$9:$G$303,3,FALSE)</f>
        <v>293792.13</v>
      </c>
      <c r="G333" s="56"/>
      <c r="H333" s="63">
        <v>52.418984299084535</v>
      </c>
      <c r="I333" s="63">
        <v>44.373949193035784</v>
      </c>
      <c r="J333" s="63">
        <v>96.792933492120312</v>
      </c>
      <c r="K333" s="63"/>
      <c r="L333" s="63">
        <v>55.322372160647618</v>
      </c>
      <c r="M333" s="63">
        <v>45.297341292165619</v>
      </c>
      <c r="N333" s="63">
        <v>100.61971345281324</v>
      </c>
      <c r="O333" s="63"/>
      <c r="P333" s="63">
        <f t="shared" si="257"/>
        <v>57.00034923395021</v>
      </c>
      <c r="Q333" s="63">
        <f t="shared" si="258"/>
        <v>42.929784980017679</v>
      </c>
      <c r="R333" s="63">
        <f t="shared" si="259"/>
        <v>99.930134213967889</v>
      </c>
      <c r="S333" s="60"/>
      <c r="T333" s="49">
        <f t="shared" si="260"/>
        <v>54.913901897894114</v>
      </c>
      <c r="U333" s="49">
        <f t="shared" si="260"/>
        <v>44.200358488406359</v>
      </c>
      <c r="V333" s="68">
        <f t="shared" si="260"/>
        <v>99.114260386300487</v>
      </c>
    </row>
    <row r="334" spans="1:22">
      <c r="A334" s="65"/>
      <c r="B334" s="66" t="s">
        <v>569</v>
      </c>
      <c r="C334" s="66" t="s">
        <v>533</v>
      </c>
      <c r="D334" s="67">
        <f>VLOOKUP($B334,'[1]CurBackup 1516'!$A$4:$E$298,3,FALSE)</f>
        <v>2109200</v>
      </c>
      <c r="E334" s="67">
        <f>VLOOKUP($B334,'[1]CurBackup 1516'!$A$4:$E$298,5,FALSE)</f>
        <v>1141178.6000000001</v>
      </c>
      <c r="F334" s="67">
        <f>VLOOKUP($B334,'[1]COLLECTIONS 1516'!$A$9:$G$303,3,FALSE)</f>
        <v>939352.35</v>
      </c>
      <c r="G334" s="56"/>
      <c r="H334" s="63">
        <v>53.366897948717948</v>
      </c>
      <c r="I334" s="63">
        <v>46.3633241025641</v>
      </c>
      <c r="J334" s="63">
        <v>99.730222051282055</v>
      </c>
      <c r="K334" s="63"/>
      <c r="L334" s="63">
        <v>54.881885128205141</v>
      </c>
      <c r="M334" s="63">
        <v>45.214974871794873</v>
      </c>
      <c r="N334" s="63">
        <v>100.09686000000002</v>
      </c>
      <c r="O334" s="63"/>
      <c r="P334" s="63">
        <f t="shared" si="257"/>
        <v>54.104807509956387</v>
      </c>
      <c r="Q334" s="63">
        <f t="shared" si="258"/>
        <v>44.535954390290158</v>
      </c>
      <c r="R334" s="63">
        <f t="shared" si="259"/>
        <v>98.640761900246545</v>
      </c>
      <c r="S334" s="60"/>
      <c r="T334" s="49">
        <f t="shared" si="260"/>
        <v>54.117863528959823</v>
      </c>
      <c r="U334" s="49">
        <f t="shared" si="260"/>
        <v>45.371417788216377</v>
      </c>
      <c r="V334" s="68">
        <f t="shared" si="260"/>
        <v>99.489281317176207</v>
      </c>
    </row>
    <row r="335" spans="1:22">
      <c r="A335" s="65"/>
      <c r="B335" s="66" t="s">
        <v>570</v>
      </c>
      <c r="C335" s="66" t="s">
        <v>571</v>
      </c>
      <c r="D335" s="67">
        <f>VLOOKUP($B335,'[1]CurBackup 1516'!$A$4:$E$298,3,FALSE)</f>
        <v>547842.45931807999</v>
      </c>
      <c r="E335" s="67">
        <f>VLOOKUP($B335,'[1]CurBackup 1516'!$A$4:$E$298,5,FALSE)</f>
        <v>323373.84999999998</v>
      </c>
      <c r="F335" s="67">
        <f>VLOOKUP($B335,'[1]COLLECTIONS 1516'!$A$9:$G$303,3,FALSE)</f>
        <v>224144.19</v>
      </c>
      <c r="G335" s="69"/>
      <c r="H335" s="63">
        <v>57.17890335695509</v>
      </c>
      <c r="I335" s="63">
        <v>41.225926746911703</v>
      </c>
      <c r="J335" s="63">
        <v>98.4048301038668</v>
      </c>
      <c r="K335" s="63"/>
      <c r="L335" s="63">
        <v>59.602205866203782</v>
      </c>
      <c r="M335" s="63">
        <v>41.051688841665246</v>
      </c>
      <c r="N335" s="63">
        <v>100.65389470786903</v>
      </c>
      <c r="O335" s="63"/>
      <c r="P335" s="63">
        <f t="shared" si="257"/>
        <v>59.026795842460899</v>
      </c>
      <c r="Q335" s="63">
        <f t="shared" si="258"/>
        <v>40.913986527988477</v>
      </c>
      <c r="R335" s="63">
        <f t="shared" si="259"/>
        <v>99.940782370449369</v>
      </c>
      <c r="S335" s="70"/>
      <c r="T335" s="49">
        <f t="shared" si="260"/>
        <v>58.602635021873255</v>
      </c>
      <c r="U335" s="49">
        <f t="shared" si="260"/>
        <v>41.063867372188476</v>
      </c>
      <c r="V335" s="68">
        <f t="shared" si="260"/>
        <v>99.666502394061737</v>
      </c>
    </row>
    <row r="336" spans="1:22">
      <c r="A336" s="65"/>
      <c r="B336" s="66" t="s">
        <v>572</v>
      </c>
      <c r="C336" s="66" t="s">
        <v>573</v>
      </c>
      <c r="D336" s="67">
        <f>VLOOKUP($B336,'[1]CurBackup 1516'!$A$4:$E$298,3,FALSE)</f>
        <v>615000</v>
      </c>
      <c r="E336" s="67">
        <f>VLOOKUP($B336,'[1]CurBackup 1516'!$A$4:$E$298,5,FALSE)</f>
        <v>340557.17999999993</v>
      </c>
      <c r="F336" s="67">
        <f>VLOOKUP($B336,'[1]COLLECTIONS 1516'!$A$9:$G$303,3,FALSE)</f>
        <v>272574.48</v>
      </c>
      <c r="G336" s="69"/>
      <c r="H336" s="63">
        <v>54.029781196581204</v>
      </c>
      <c r="I336" s="63">
        <v>44.528070085470084</v>
      </c>
      <c r="J336" s="63">
        <v>98.557851282051288</v>
      </c>
      <c r="K336" s="63"/>
      <c r="L336" s="63">
        <v>56.588461788617892</v>
      </c>
      <c r="M336" s="63">
        <v>43.71963739837399</v>
      </c>
      <c r="N336" s="63">
        <v>100.30809918699188</v>
      </c>
      <c r="O336" s="63"/>
      <c r="P336" s="63">
        <f t="shared" si="257"/>
        <v>55.375151219512183</v>
      </c>
      <c r="Q336" s="63">
        <f t="shared" si="258"/>
        <v>44.321053658536577</v>
      </c>
      <c r="R336" s="63">
        <f t="shared" si="259"/>
        <v>99.696204878048761</v>
      </c>
      <c r="S336" s="70"/>
      <c r="T336" s="49">
        <f t="shared" si="260"/>
        <v>55.331131401570424</v>
      </c>
      <c r="U336" s="49">
        <f t="shared" si="260"/>
        <v>44.189587047460215</v>
      </c>
      <c r="V336" s="68">
        <f t="shared" si="260"/>
        <v>99.520718449030653</v>
      </c>
    </row>
    <row r="337" spans="1:22">
      <c r="A337" s="65"/>
      <c r="B337" s="71"/>
      <c r="C337" s="53" t="s">
        <v>30</v>
      </c>
      <c r="D337" s="54">
        <f>SUM(D330:D336)</f>
        <v>18180772.991011199</v>
      </c>
      <c r="E337" s="54">
        <f>SUM(E330:E336)</f>
        <v>10379375.199999997</v>
      </c>
      <c r="F337" s="54">
        <f>SUM(F330:F336)</f>
        <v>7665368.0199999996</v>
      </c>
      <c r="G337" s="69"/>
      <c r="H337" s="57">
        <v>56.893044553883975</v>
      </c>
      <c r="I337" s="57">
        <v>42.950598690447364</v>
      </c>
      <c r="J337" s="57">
        <v>99.843643244331332</v>
      </c>
      <c r="K337" s="57"/>
      <c r="L337" s="58">
        <v>57.503204702374042</v>
      </c>
      <c r="M337" s="59">
        <v>42.416427520878472</v>
      </c>
      <c r="N337" s="75">
        <v>99.919632223252506</v>
      </c>
      <c r="O337" s="57"/>
      <c r="P337" s="57">
        <f t="shared" ref="P337" si="261">IF(E337&gt;0,E337/D337*100,0)</f>
        <v>57.089845437989297</v>
      </c>
      <c r="Q337" s="57">
        <f t="shared" ref="Q337" si="262">IF(F337&gt;0,F337/D337*100,0)</f>
        <v>42.161947810414077</v>
      </c>
      <c r="R337" s="57">
        <f t="shared" si="259"/>
        <v>99.251793248403374</v>
      </c>
      <c r="S337" s="70"/>
      <c r="T337" s="72">
        <f t="shared" ref="T337:U337" si="263">AVERAGE(H337,L337,P337)</f>
        <v>57.1620315647491</v>
      </c>
      <c r="U337" s="72">
        <f t="shared" si="263"/>
        <v>42.509658007246635</v>
      </c>
      <c r="V337" s="73">
        <f t="shared" ref="V337" si="264">U337+T337</f>
        <v>99.671689571995728</v>
      </c>
    </row>
    <row r="338" spans="1:22">
      <c r="A338" s="65" t="s">
        <v>574</v>
      </c>
      <c r="B338" s="66"/>
      <c r="C338" s="66"/>
      <c r="D338" s="67"/>
      <c r="E338" s="48"/>
      <c r="F338" s="48"/>
      <c r="G338" s="69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70"/>
      <c r="T338" s="49"/>
      <c r="U338" s="49"/>
      <c r="V338" s="68"/>
    </row>
    <row r="339" spans="1:22">
      <c r="A339" s="65"/>
      <c r="B339" s="66" t="s">
        <v>575</v>
      </c>
      <c r="C339" s="66" t="s">
        <v>576</v>
      </c>
      <c r="D339" s="67">
        <f>VLOOKUP($B339,'[1]CurBackup 1516'!$A$4:$E$298,3,FALSE)</f>
        <v>31892751.090765055</v>
      </c>
      <c r="E339" s="67">
        <f>VLOOKUP($B339,'[1]CurBackup 1516'!$A$4:$E$298,5,FALSE)</f>
        <v>17261526.960000001</v>
      </c>
      <c r="F339" s="67">
        <f>VLOOKUP($B339,'[1]COLLECTIONS 1516'!$A$9:$G$303,3,FALSE)</f>
        <v>14648167.609999999</v>
      </c>
      <c r="G339" s="69"/>
      <c r="H339" s="63">
        <v>54.864605967733318</v>
      </c>
      <c r="I339" s="63">
        <v>46.110012746638517</v>
      </c>
      <c r="J339" s="63">
        <v>100.97461871437184</v>
      </c>
      <c r="K339" s="63"/>
      <c r="L339" s="63">
        <v>54.09634308499259</v>
      </c>
      <c r="M339" s="63">
        <v>46.327715346935094</v>
      </c>
      <c r="N339" s="63">
        <v>100.42405843192768</v>
      </c>
      <c r="O339" s="63"/>
      <c r="P339" s="63">
        <f t="shared" ref="P339:P345" si="265">IFERROR(IF(E339&gt;0,E339/D339*100,0),0)</f>
        <v>54.123668763709418</v>
      </c>
      <c r="Q339" s="63">
        <f t="shared" ref="Q339:Q345" si="266">IFERROR(IF(F339&gt;0,F339/D339*100,0),0)</f>
        <v>45.929457663630529</v>
      </c>
      <c r="R339" s="63">
        <f t="shared" ref="R339:R346" si="267">P339+Q339</f>
        <v>100.05312642733995</v>
      </c>
      <c r="S339" s="70"/>
      <c r="T339" s="49">
        <f t="shared" ref="T339:V345" si="268">IF(AND(H339&gt;0,L339&gt;0,P339&gt;0),AVERAGE(H339,L339,P339),AVERAGE(L339,P339))</f>
        <v>54.361539272145109</v>
      </c>
      <c r="U339" s="49">
        <f t="shared" si="268"/>
        <v>46.122395252401382</v>
      </c>
      <c r="V339" s="68">
        <f t="shared" si="268"/>
        <v>100.4839345245465</v>
      </c>
    </row>
    <row r="340" spans="1:22">
      <c r="A340" s="65"/>
      <c r="B340" s="66" t="s">
        <v>577</v>
      </c>
      <c r="C340" s="66" t="s">
        <v>578</v>
      </c>
      <c r="D340" s="67">
        <f>VLOOKUP($B340,'[1]CurBackup 1516'!$A$4:$E$298,3,FALSE)</f>
        <v>14003881.929430848</v>
      </c>
      <c r="E340" s="67">
        <f>VLOOKUP($B340,'[1]CurBackup 1516'!$A$4:$E$298,5,FALSE)</f>
        <v>7623347.7000000002</v>
      </c>
      <c r="F340" s="67">
        <f>VLOOKUP($B340,'[1]COLLECTIONS 1516'!$A$9:$G$303,3,FALSE)</f>
        <v>6418286.5700000003</v>
      </c>
      <c r="G340" s="69"/>
      <c r="H340" s="63">
        <v>58.071946419078245</v>
      </c>
      <c r="I340" s="63">
        <v>46.494573931587944</v>
      </c>
      <c r="J340" s="63">
        <v>104.5665203506662</v>
      </c>
      <c r="K340" s="63"/>
      <c r="L340" s="63">
        <v>54.323771265927455</v>
      </c>
      <c r="M340" s="63">
        <v>45.90363944280832</v>
      </c>
      <c r="N340" s="63">
        <v>100.22741070873577</v>
      </c>
      <c r="O340" s="63"/>
      <c r="P340" s="63">
        <f t="shared" si="265"/>
        <v>54.437389135498314</v>
      </c>
      <c r="Q340" s="63">
        <f t="shared" si="266"/>
        <v>45.832195689333801</v>
      </c>
      <c r="R340" s="63">
        <f t="shared" si="267"/>
        <v>100.26958482483212</v>
      </c>
      <c r="S340" s="70"/>
      <c r="T340" s="49">
        <f t="shared" si="268"/>
        <v>55.611035606834669</v>
      </c>
      <c r="U340" s="49">
        <f t="shared" si="268"/>
        <v>46.076803021243357</v>
      </c>
      <c r="V340" s="68">
        <f t="shared" si="268"/>
        <v>101.68783862807804</v>
      </c>
    </row>
    <row r="341" spans="1:22">
      <c r="A341" s="65"/>
      <c r="B341" s="66" t="s">
        <v>579</v>
      </c>
      <c r="C341" s="66" t="s">
        <v>580</v>
      </c>
      <c r="D341" s="67">
        <f>VLOOKUP($B341,'[1]CurBackup 1516'!$A$4:$E$298,3,FALSE)</f>
        <v>6499643.0423888406</v>
      </c>
      <c r="E341" s="67">
        <f>VLOOKUP($B341,'[1]CurBackup 1516'!$A$4:$E$298,5,FALSE)</f>
        <v>3676599.36</v>
      </c>
      <c r="F341" s="67">
        <f>VLOOKUP($B341,'[1]COLLECTIONS 1516'!$A$9:$G$303,3,FALSE)</f>
        <v>3679545.18</v>
      </c>
      <c r="G341" s="56"/>
      <c r="H341" s="63">
        <v>61.81501030748138</v>
      </c>
      <c r="I341" s="63">
        <v>43.875770523333024</v>
      </c>
      <c r="J341" s="63">
        <v>105.6907808308144</v>
      </c>
      <c r="K341" s="63"/>
      <c r="L341" s="63">
        <v>55.838294075888108</v>
      </c>
      <c r="M341" s="63">
        <v>44.824858865158674</v>
      </c>
      <c r="N341" s="63">
        <v>100.66315294104677</v>
      </c>
      <c r="O341" s="63"/>
      <c r="P341" s="63">
        <f t="shared" si="265"/>
        <v>56.566173496332873</v>
      </c>
      <c r="Q341" s="63">
        <f t="shared" si="266"/>
        <v>56.611496292997067</v>
      </c>
      <c r="R341" s="63">
        <f t="shared" si="267"/>
        <v>113.17766978932994</v>
      </c>
      <c r="S341" s="60"/>
      <c r="T341" s="49">
        <f t="shared" si="268"/>
        <v>58.07315929323412</v>
      </c>
      <c r="U341" s="49">
        <f t="shared" si="268"/>
        <v>48.437375227162924</v>
      </c>
      <c r="V341" s="68">
        <f t="shared" si="268"/>
        <v>106.51053452039703</v>
      </c>
    </row>
    <row r="342" spans="1:22">
      <c r="A342" s="65"/>
      <c r="B342" s="66" t="s">
        <v>581</v>
      </c>
      <c r="C342" s="66" t="s">
        <v>582</v>
      </c>
      <c r="D342" s="67">
        <f>VLOOKUP($B342,'[1]CurBackup 1516'!$A$4:$E$298,3,FALSE)</f>
        <v>5649590.4583178544</v>
      </c>
      <c r="E342" s="67">
        <f>VLOOKUP($B342,'[1]CurBackup 1516'!$A$4:$E$298,5,FALSE)</f>
        <v>3070668.68</v>
      </c>
      <c r="F342" s="67">
        <f>VLOOKUP($B342,'[1]COLLECTIONS 1516'!$A$9:$G$303,3,FALSE)</f>
        <v>2559227.1800000002</v>
      </c>
      <c r="G342" s="21"/>
      <c r="H342" s="63">
        <v>61.436185000649438</v>
      </c>
      <c r="I342" s="63">
        <v>46.688813848048518</v>
      </c>
      <c r="J342" s="63">
        <v>108.12499884869796</v>
      </c>
      <c r="K342" s="63"/>
      <c r="L342" s="63">
        <v>55.33400596526463</v>
      </c>
      <c r="M342" s="63">
        <v>45.790902440264105</v>
      </c>
      <c r="N342" s="63">
        <v>101.12490840552874</v>
      </c>
      <c r="O342" s="63"/>
      <c r="P342" s="63">
        <f t="shared" si="265"/>
        <v>54.352057952786204</v>
      </c>
      <c r="Q342" s="63">
        <f t="shared" si="266"/>
        <v>45.299339817314852</v>
      </c>
      <c r="R342" s="63">
        <f t="shared" si="267"/>
        <v>99.651397770101056</v>
      </c>
      <c r="S342" s="64"/>
      <c r="T342" s="49">
        <f t="shared" si="268"/>
        <v>57.040749639566762</v>
      </c>
      <c r="U342" s="49">
        <f t="shared" si="268"/>
        <v>45.926352035209163</v>
      </c>
      <c r="V342" s="68">
        <f t="shared" si="268"/>
        <v>102.9671016747759</v>
      </c>
    </row>
    <row r="343" spans="1:22">
      <c r="A343" s="65"/>
      <c r="B343" s="66" t="s">
        <v>583</v>
      </c>
      <c r="C343" s="66" t="s">
        <v>584</v>
      </c>
      <c r="D343" s="67">
        <f>VLOOKUP($B343,'[1]CurBackup 1516'!$A$4:$E$298,3,FALSE)</f>
        <v>4039669.2444421616</v>
      </c>
      <c r="E343" s="67">
        <f>VLOOKUP($B343,'[1]CurBackup 1516'!$A$4:$E$298,5,FALSE)</f>
        <v>2196001.63</v>
      </c>
      <c r="F343" s="67">
        <f>VLOOKUP($B343,'[1]COLLECTIONS 1516'!$A$9:$G$303,3,FALSE)</f>
        <v>1860062.73</v>
      </c>
      <c r="G343" s="56"/>
      <c r="H343" s="63">
        <v>63.714876396329657</v>
      </c>
      <c r="I343" s="63">
        <v>46.202626260678684</v>
      </c>
      <c r="J343" s="63">
        <v>109.91750265700834</v>
      </c>
      <c r="K343" s="63"/>
      <c r="L343" s="63">
        <v>54.20198842275957</v>
      </c>
      <c r="M343" s="63">
        <v>45.750057213110196</v>
      </c>
      <c r="N343" s="63">
        <v>99.952045635869766</v>
      </c>
      <c r="O343" s="63"/>
      <c r="P343" s="63">
        <f t="shared" si="265"/>
        <v>54.360926529351197</v>
      </c>
      <c r="Q343" s="63">
        <f t="shared" si="266"/>
        <v>46.044926389929145</v>
      </c>
      <c r="R343" s="63">
        <f t="shared" si="267"/>
        <v>100.40585291928033</v>
      </c>
      <c r="S343" s="60"/>
      <c r="T343" s="49">
        <f t="shared" si="268"/>
        <v>57.425930449480141</v>
      </c>
      <c r="U343" s="49">
        <f t="shared" si="268"/>
        <v>45.999203287906006</v>
      </c>
      <c r="V343" s="68">
        <f t="shared" si="268"/>
        <v>103.42513373738615</v>
      </c>
    </row>
    <row r="344" spans="1:22">
      <c r="A344" s="65"/>
      <c r="B344" s="66" t="s">
        <v>585</v>
      </c>
      <c r="C344" s="66" t="s">
        <v>586</v>
      </c>
      <c r="D344" s="67">
        <f>VLOOKUP($B344,'[1]CurBackup 1516'!$A$4:$E$298,3,FALSE)</f>
        <v>3688871.1168002952</v>
      </c>
      <c r="E344" s="67">
        <f>VLOOKUP($B344,'[1]CurBackup 1516'!$A$4:$E$298,5,FALSE)</f>
        <v>2708905.8400000008</v>
      </c>
      <c r="F344" s="67">
        <f>VLOOKUP($B344,'[1]COLLECTIONS 1516'!$A$9:$G$303,3,FALSE)</f>
        <v>1700934.29</v>
      </c>
      <c r="G344" s="69"/>
      <c r="H344" s="63">
        <v>59.723139084296193</v>
      </c>
      <c r="I344" s="63">
        <v>46.424322801872457</v>
      </c>
      <c r="J344" s="63">
        <v>106.14746188616866</v>
      </c>
      <c r="K344" s="63"/>
      <c r="L344" s="63">
        <v>55.383100300306069</v>
      </c>
      <c r="M344" s="63">
        <v>45.629374392006198</v>
      </c>
      <c r="N344" s="63">
        <v>101.01247469231227</v>
      </c>
      <c r="O344" s="63"/>
      <c r="P344" s="63">
        <f t="shared" si="265"/>
        <v>73.434548246014344</v>
      </c>
      <c r="Q344" s="63">
        <f t="shared" si="266"/>
        <v>46.109886633160016</v>
      </c>
      <c r="R344" s="63">
        <f t="shared" si="267"/>
        <v>119.54443487917436</v>
      </c>
      <c r="S344" s="70"/>
      <c r="T344" s="49">
        <f t="shared" si="268"/>
        <v>62.846929210205531</v>
      </c>
      <c r="U344" s="49">
        <f t="shared" si="268"/>
        <v>46.054527942346226</v>
      </c>
      <c r="V344" s="68">
        <f t="shared" si="268"/>
        <v>108.90145715255176</v>
      </c>
    </row>
    <row r="345" spans="1:22">
      <c r="A345" s="65"/>
      <c r="B345" s="66" t="s">
        <v>587</v>
      </c>
      <c r="C345" s="66" t="s">
        <v>588</v>
      </c>
      <c r="D345" s="67">
        <f>VLOOKUP($B345,'[1]CurBackup 1516'!$A$4:$E$298,3,FALSE)</f>
        <v>5392788.7702671671</v>
      </c>
      <c r="E345" s="67">
        <f>VLOOKUP($B345,'[1]CurBackup 1516'!$A$4:$E$298,5,FALSE)</f>
        <v>3048357.8699999996</v>
      </c>
      <c r="F345" s="67">
        <f>VLOOKUP($B345,'[1]COLLECTIONS 1516'!$A$9:$G$303,3,FALSE)</f>
        <v>2315607.06</v>
      </c>
      <c r="G345" s="69"/>
      <c r="H345" s="63">
        <v>61.07849037260921</v>
      </c>
      <c r="I345" s="63">
        <v>44.220503925853791</v>
      </c>
      <c r="J345" s="63">
        <v>105.298994298463</v>
      </c>
      <c r="K345" s="63"/>
      <c r="L345" s="63">
        <v>56.545066231876987</v>
      </c>
      <c r="M345" s="63">
        <v>44.028689508964902</v>
      </c>
      <c r="N345" s="63">
        <v>100.57375574084189</v>
      </c>
      <c r="O345" s="63"/>
      <c r="P345" s="63">
        <f t="shared" si="265"/>
        <v>56.526557962124279</v>
      </c>
      <c r="Q345" s="63">
        <f t="shared" si="266"/>
        <v>42.938953455157879</v>
      </c>
      <c r="R345" s="63">
        <f t="shared" si="267"/>
        <v>99.465511417282158</v>
      </c>
      <c r="S345" s="70"/>
      <c r="T345" s="49">
        <f t="shared" si="268"/>
        <v>58.050038188870161</v>
      </c>
      <c r="U345" s="49">
        <f t="shared" si="268"/>
        <v>43.729382296658855</v>
      </c>
      <c r="V345" s="68">
        <f t="shared" si="268"/>
        <v>101.779420485529</v>
      </c>
    </row>
    <row r="346" spans="1:22">
      <c r="A346" s="65"/>
      <c r="B346" s="71"/>
      <c r="C346" s="53" t="s">
        <v>30</v>
      </c>
      <c r="D346" s="54">
        <f>SUM(D339:D345)</f>
        <v>71167195.652412221</v>
      </c>
      <c r="E346" s="54">
        <f>SUM(E339:E345)</f>
        <v>39585408.039999999</v>
      </c>
      <c r="F346" s="54">
        <f>SUM(F339:F345)</f>
        <v>33181830.619999997</v>
      </c>
      <c r="G346" s="69"/>
      <c r="H346" s="57">
        <v>57.986354559922404</v>
      </c>
      <c r="I346" s="57">
        <v>45.897916860921598</v>
      </c>
      <c r="J346" s="57">
        <v>103.884271420844</v>
      </c>
      <c r="K346" s="57"/>
      <c r="L346" s="58">
        <v>54.664508860130276</v>
      </c>
      <c r="M346" s="59">
        <v>45.815572314278278</v>
      </c>
      <c r="N346" s="75">
        <v>100.48008117440855</v>
      </c>
      <c r="O346" s="57"/>
      <c r="P346" s="57">
        <f t="shared" ref="P346" si="269">IF(E346&gt;0,E346/D346*100,0)</f>
        <v>55.623110728346148</v>
      </c>
      <c r="Q346" s="57">
        <f t="shared" ref="Q346" si="270">IF(F346&gt;0,F346/D346*100,0)</f>
        <v>46.625176551937514</v>
      </c>
      <c r="R346" s="57">
        <f t="shared" si="267"/>
        <v>102.24828728028366</v>
      </c>
      <c r="S346" s="70"/>
      <c r="T346" s="72">
        <f t="shared" ref="T346:U346" si="271">AVERAGE(H346,L346,P346)</f>
        <v>56.091324716132938</v>
      </c>
      <c r="U346" s="72">
        <f t="shared" si="271"/>
        <v>46.112888575712454</v>
      </c>
      <c r="V346" s="73">
        <f t="shared" ref="V346" si="272">U346+T346</f>
        <v>102.20421329184539</v>
      </c>
    </row>
    <row r="347" spans="1:22">
      <c r="A347" s="65" t="s">
        <v>589</v>
      </c>
      <c r="B347" s="66"/>
      <c r="C347" s="66"/>
      <c r="D347" s="67"/>
      <c r="E347" s="48"/>
      <c r="F347" s="48"/>
      <c r="G347" s="69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70"/>
      <c r="T347" s="49"/>
      <c r="U347" s="49"/>
      <c r="V347" s="68"/>
    </row>
    <row r="348" spans="1:22">
      <c r="A348" s="65"/>
      <c r="B348" s="66" t="s">
        <v>590</v>
      </c>
      <c r="C348" s="66" t="s">
        <v>591</v>
      </c>
      <c r="D348" s="67">
        <f>VLOOKUP($B348,'[1]CurBackup 1516'!$A$4:$E$298,3,FALSE)</f>
        <v>548000</v>
      </c>
      <c r="E348" s="67">
        <f>VLOOKUP($B348,'[1]CurBackup 1516'!$A$4:$E$298,5,FALSE)</f>
        <v>320763.60000000009</v>
      </c>
      <c r="F348" s="67">
        <f>VLOOKUP($B348,'[1]COLLECTIONS 1516'!$A$9:$G$303,3,FALSE)</f>
        <v>220089.84</v>
      </c>
      <c r="G348" s="69"/>
      <c r="H348" s="63">
        <v>60.43978514056225</v>
      </c>
      <c r="I348" s="63">
        <v>40.877638554216873</v>
      </c>
      <c r="J348" s="63">
        <v>101.31742369477912</v>
      </c>
      <c r="K348" s="63"/>
      <c r="L348" s="63">
        <v>58.673350364963497</v>
      </c>
      <c r="M348" s="63">
        <v>40.631310218978101</v>
      </c>
      <c r="N348" s="63">
        <v>99.304660583941597</v>
      </c>
      <c r="O348" s="63"/>
      <c r="P348" s="63">
        <f t="shared" ref="P348:P360" si="273">IFERROR(IF(E348&gt;0,E348/D348*100,0),0)</f>
        <v>58.533503649635051</v>
      </c>
      <c r="Q348" s="63">
        <f t="shared" ref="Q348:Q360" si="274">IFERROR(IF(F348&gt;0,F348/D348*100,0),0)</f>
        <v>40.162379562043796</v>
      </c>
      <c r="R348" s="63">
        <f t="shared" ref="R348:R361" si="275">P348+Q348</f>
        <v>98.695883211678847</v>
      </c>
      <c r="S348" s="70"/>
      <c r="T348" s="49">
        <f t="shared" ref="T348:V360" si="276">IF(AND(H348&gt;0,L348&gt;0,P348&gt;0),AVERAGE(H348,L348,P348),AVERAGE(L348,P348))</f>
        <v>59.215546385053607</v>
      </c>
      <c r="U348" s="49">
        <f t="shared" si="276"/>
        <v>40.55710944507959</v>
      </c>
      <c r="V348" s="68">
        <f t="shared" si="276"/>
        <v>99.772655830133189</v>
      </c>
    </row>
    <row r="349" spans="1:22">
      <c r="A349" s="65"/>
      <c r="B349" s="66" t="s">
        <v>592</v>
      </c>
      <c r="C349" s="66" t="s">
        <v>593</v>
      </c>
      <c r="D349" s="67">
        <f>VLOOKUP($B349,'[1]CurBackup 1516'!$A$4:$E$298,3,FALSE)</f>
        <v>155000</v>
      </c>
      <c r="E349" s="67">
        <f>VLOOKUP($B349,'[1]CurBackup 1516'!$A$4:$E$298,5,FALSE)</f>
        <v>109407.96</v>
      </c>
      <c r="F349" s="67">
        <f>VLOOKUP($B349,'[1]COLLECTIONS 1516'!$A$9:$G$303,3,FALSE)</f>
        <v>44195.67</v>
      </c>
      <c r="G349" s="69"/>
      <c r="H349" s="63">
        <v>71.388570370370374</v>
      </c>
      <c r="I349" s="63">
        <v>28.931807407407412</v>
      </c>
      <c r="J349" s="63">
        <v>100.32037777777779</v>
      </c>
      <c r="K349" s="63"/>
      <c r="L349" s="63">
        <v>65.450496296296294</v>
      </c>
      <c r="M349" s="63">
        <v>26.959133333333334</v>
      </c>
      <c r="N349" s="63">
        <v>92.40962962962962</v>
      </c>
      <c r="O349" s="63"/>
      <c r="P349" s="63">
        <f t="shared" si="273"/>
        <v>70.585780645161293</v>
      </c>
      <c r="Q349" s="63">
        <f t="shared" si="274"/>
        <v>28.513335483870968</v>
      </c>
      <c r="R349" s="63">
        <f t="shared" si="275"/>
        <v>99.099116129032268</v>
      </c>
      <c r="S349" s="70"/>
      <c r="T349" s="49">
        <f t="shared" si="276"/>
        <v>69.14161577060932</v>
      </c>
      <c r="U349" s="49">
        <f t="shared" si="276"/>
        <v>28.13475874153724</v>
      </c>
      <c r="V349" s="68">
        <f t="shared" si="276"/>
        <v>97.27637451214656</v>
      </c>
    </row>
    <row r="350" spans="1:22">
      <c r="A350" s="65"/>
      <c r="B350" s="66" t="s">
        <v>594</v>
      </c>
      <c r="C350" s="66" t="s">
        <v>595</v>
      </c>
      <c r="D350" s="67">
        <f>VLOOKUP($B350,'[1]CurBackup 1516'!$A$4:$E$298,3,FALSE)</f>
        <v>334616.479422</v>
      </c>
      <c r="E350" s="67">
        <f>VLOOKUP($B350,'[1]CurBackup 1516'!$A$4:$E$298,5,FALSE)</f>
        <v>205123.86</v>
      </c>
      <c r="F350" s="67">
        <f>VLOOKUP($B350,'[1]COLLECTIONS 1516'!$A$9:$G$303,3,FALSE)</f>
        <v>121524.72</v>
      </c>
      <c r="G350" s="69"/>
      <c r="H350" s="63">
        <v>57.767228684382957</v>
      </c>
      <c r="I350" s="63">
        <v>36.959954622949695</v>
      </c>
      <c r="J350" s="63">
        <v>94.727183307332652</v>
      </c>
      <c r="K350" s="63"/>
      <c r="L350" s="63">
        <v>62.814665636998093</v>
      </c>
      <c r="M350" s="63">
        <v>39.042355903044935</v>
      </c>
      <c r="N350" s="63">
        <v>101.85702154004304</v>
      </c>
      <c r="O350" s="63"/>
      <c r="P350" s="63">
        <f t="shared" si="273"/>
        <v>61.301182880867323</v>
      </c>
      <c r="Q350" s="63">
        <f t="shared" si="274"/>
        <v>36.317613588522541</v>
      </c>
      <c r="R350" s="63">
        <f t="shared" si="275"/>
        <v>97.618796469389864</v>
      </c>
      <c r="S350" s="70"/>
      <c r="T350" s="49">
        <f t="shared" si="276"/>
        <v>60.627692400749453</v>
      </c>
      <c r="U350" s="49">
        <f t="shared" si="276"/>
        <v>37.439974704839052</v>
      </c>
      <c r="V350" s="68">
        <f t="shared" si="276"/>
        <v>98.067667105588512</v>
      </c>
    </row>
    <row r="351" spans="1:22">
      <c r="A351" s="65"/>
      <c r="B351" s="66" t="s">
        <v>596</v>
      </c>
      <c r="C351" s="66" t="s">
        <v>597</v>
      </c>
      <c r="D351" s="67">
        <f>VLOOKUP($B351,'[1]CurBackup 1516'!$A$4:$E$298,3,FALSE)</f>
        <v>5300000</v>
      </c>
      <c r="E351" s="67">
        <f>VLOOKUP($B351,'[1]CurBackup 1516'!$A$4:$E$298,5,FALSE)</f>
        <v>3020779.59</v>
      </c>
      <c r="F351" s="67">
        <f>VLOOKUP($B351,'[1]COLLECTIONS 1516'!$A$9:$G$303,3,FALSE)</f>
        <v>2288766.64</v>
      </c>
      <c r="G351" s="69"/>
      <c r="H351" s="63">
        <v>59.243979433962267</v>
      </c>
      <c r="I351" s="63">
        <v>43.748432452830187</v>
      </c>
      <c r="J351" s="63">
        <v>102.99241188679245</v>
      </c>
      <c r="K351" s="63"/>
      <c r="L351" s="63">
        <v>55.507064150943407</v>
      </c>
      <c r="M351" s="63">
        <v>43.886340377358493</v>
      </c>
      <c r="N351" s="63">
        <v>99.3934045283019</v>
      </c>
      <c r="O351" s="63"/>
      <c r="P351" s="63">
        <f t="shared" si="273"/>
        <v>56.995841320754714</v>
      </c>
      <c r="Q351" s="63">
        <f t="shared" si="274"/>
        <v>43.184276226415093</v>
      </c>
      <c r="R351" s="63">
        <f t="shared" si="275"/>
        <v>100.1801175471698</v>
      </c>
      <c r="S351" s="70"/>
      <c r="T351" s="49">
        <f t="shared" si="276"/>
        <v>57.248961635220127</v>
      </c>
      <c r="U351" s="49">
        <f t="shared" si="276"/>
        <v>43.606349685534589</v>
      </c>
      <c r="V351" s="68">
        <f t="shared" si="276"/>
        <v>100.85531132075471</v>
      </c>
    </row>
    <row r="352" spans="1:22">
      <c r="A352" s="65"/>
      <c r="B352" s="66" t="s">
        <v>598</v>
      </c>
      <c r="C352" s="66" t="s">
        <v>599</v>
      </c>
      <c r="D352" s="67">
        <f>VLOOKUP($B352,'[1]CurBackup 1516'!$A$4:$E$298,3,FALSE)</f>
        <v>1200000</v>
      </c>
      <c r="E352" s="67">
        <f>VLOOKUP($B352,'[1]CurBackup 1516'!$A$4:$E$298,5,FALSE)</f>
        <v>706772.7</v>
      </c>
      <c r="F352" s="67">
        <f>VLOOKUP($B352,'[1]COLLECTIONS 1516'!$A$9:$G$303,3,FALSE)</f>
        <v>495723.54</v>
      </c>
      <c r="G352" s="69"/>
      <c r="H352" s="63">
        <v>64.087029599999994</v>
      </c>
      <c r="I352" s="63">
        <v>42.221990399999996</v>
      </c>
      <c r="J352" s="63">
        <v>106.30901999999999</v>
      </c>
      <c r="K352" s="63"/>
      <c r="L352" s="63">
        <v>58.884473333333339</v>
      </c>
      <c r="M352" s="63">
        <v>40.578602500000002</v>
      </c>
      <c r="N352" s="63">
        <v>99.463075833333335</v>
      </c>
      <c r="O352" s="63"/>
      <c r="P352" s="63">
        <f t="shared" si="273"/>
        <v>58.897725000000001</v>
      </c>
      <c r="Q352" s="63">
        <f t="shared" si="274"/>
        <v>41.310294999999996</v>
      </c>
      <c r="R352" s="63">
        <f t="shared" si="275"/>
        <v>100.20802</v>
      </c>
      <c r="S352" s="70"/>
      <c r="T352" s="49">
        <f t="shared" si="276"/>
        <v>60.623075977777781</v>
      </c>
      <c r="U352" s="49">
        <f t="shared" si="276"/>
        <v>41.370295966666667</v>
      </c>
      <c r="V352" s="68">
        <f t="shared" si="276"/>
        <v>101.99337194444445</v>
      </c>
    </row>
    <row r="353" spans="1:22">
      <c r="A353" s="65"/>
      <c r="B353" s="66" t="s">
        <v>600</v>
      </c>
      <c r="C353" s="66" t="s">
        <v>601</v>
      </c>
      <c r="D353" s="67">
        <f>VLOOKUP($B353,'[1]CurBackup 1516'!$A$4:$E$298,3,FALSE)</f>
        <v>470000</v>
      </c>
      <c r="E353" s="67">
        <f>VLOOKUP($B353,'[1]CurBackup 1516'!$A$4:$E$298,5,FALSE)</f>
        <v>288035.34999999998</v>
      </c>
      <c r="F353" s="67">
        <f>VLOOKUP($B353,'[1]COLLECTIONS 1516'!$A$9:$G$303,3,FALSE)</f>
        <v>186140.03</v>
      </c>
      <c r="G353" s="69"/>
      <c r="H353" s="63">
        <v>62.128526666666659</v>
      </c>
      <c r="I353" s="63">
        <v>38.47942444444444</v>
      </c>
      <c r="J353" s="63">
        <v>100.60795111111111</v>
      </c>
      <c r="K353" s="63"/>
      <c r="L353" s="63">
        <v>60.513064444444453</v>
      </c>
      <c r="M353" s="63">
        <v>38.570473333333332</v>
      </c>
      <c r="N353" s="63">
        <v>99.083537777777792</v>
      </c>
      <c r="O353" s="63"/>
      <c r="P353" s="63">
        <f t="shared" si="273"/>
        <v>61.284117021276593</v>
      </c>
      <c r="Q353" s="63">
        <f t="shared" si="274"/>
        <v>39.604261702127658</v>
      </c>
      <c r="R353" s="63">
        <f t="shared" si="275"/>
        <v>100.88837872340426</v>
      </c>
      <c r="S353" s="70"/>
      <c r="T353" s="49">
        <f t="shared" si="276"/>
        <v>61.308569377462568</v>
      </c>
      <c r="U353" s="49">
        <f t="shared" si="276"/>
        <v>38.884719826635141</v>
      </c>
      <c r="V353" s="68">
        <f t="shared" si="276"/>
        <v>100.19328920409771</v>
      </c>
    </row>
    <row r="354" spans="1:22">
      <c r="A354" s="65"/>
      <c r="B354" s="66" t="s">
        <v>602</v>
      </c>
      <c r="C354" s="66" t="s">
        <v>603</v>
      </c>
      <c r="D354" s="67">
        <f>VLOOKUP($B354,'[1]CurBackup 1516'!$A$4:$E$298,3,FALSE)</f>
        <v>260000</v>
      </c>
      <c r="E354" s="67">
        <f>VLOOKUP($B354,'[1]CurBackup 1516'!$A$4:$E$298,5,FALSE)</f>
        <v>177965.34</v>
      </c>
      <c r="F354" s="67">
        <f>VLOOKUP($B354,'[1]COLLECTIONS 1516'!$A$9:$G$303,3,FALSE)</f>
        <v>73173.56</v>
      </c>
      <c r="G354" s="69"/>
      <c r="H354" s="63">
        <v>66.716025531914894</v>
      </c>
      <c r="I354" s="63">
        <v>31.908400000000004</v>
      </c>
      <c r="J354" s="63">
        <v>98.624425531914895</v>
      </c>
      <c r="K354" s="63"/>
      <c r="L354" s="63">
        <v>67.910987500000005</v>
      </c>
      <c r="M354" s="63">
        <v>31.585754166666664</v>
      </c>
      <c r="N354" s="63">
        <v>99.496741666666665</v>
      </c>
      <c r="O354" s="63"/>
      <c r="P354" s="63">
        <f t="shared" si="273"/>
        <v>68.44820769230769</v>
      </c>
      <c r="Q354" s="63">
        <f t="shared" si="274"/>
        <v>28.143676923076921</v>
      </c>
      <c r="R354" s="63">
        <f t="shared" si="275"/>
        <v>96.591884615384615</v>
      </c>
      <c r="S354" s="70"/>
      <c r="T354" s="49">
        <f t="shared" si="276"/>
        <v>67.691740241407516</v>
      </c>
      <c r="U354" s="49">
        <f t="shared" si="276"/>
        <v>30.545943696581194</v>
      </c>
      <c r="V354" s="68">
        <f t="shared" si="276"/>
        <v>98.23768393798872</v>
      </c>
    </row>
    <row r="355" spans="1:22">
      <c r="A355" s="65"/>
      <c r="B355" s="66" t="s">
        <v>604</v>
      </c>
      <c r="C355" s="66" t="s">
        <v>605</v>
      </c>
      <c r="D355" s="67">
        <f>VLOOKUP($B355,'[1]CurBackup 1516'!$A$4:$E$298,3,FALSE)</f>
        <v>110000</v>
      </c>
      <c r="E355" s="67">
        <f>VLOOKUP($B355,'[1]CurBackup 1516'!$A$4:$E$298,5,FALSE)</f>
        <v>67057.850000000006</v>
      </c>
      <c r="F355" s="67">
        <f>VLOOKUP($B355,'[1]COLLECTIONS 1516'!$A$9:$G$303,3,FALSE)</f>
        <v>43265.15</v>
      </c>
      <c r="G355" s="69"/>
      <c r="H355" s="63">
        <v>61.985700000000001</v>
      </c>
      <c r="I355" s="63">
        <v>38.380763636363632</v>
      </c>
      <c r="J355" s="63">
        <v>100.36646363636363</v>
      </c>
      <c r="K355" s="63"/>
      <c r="L355" s="63">
        <v>61.290236363636375</v>
      </c>
      <c r="M355" s="63">
        <v>39.81901818181818</v>
      </c>
      <c r="N355" s="63">
        <v>101.10925454545455</v>
      </c>
      <c r="O355" s="63"/>
      <c r="P355" s="63">
        <f t="shared" si="273"/>
        <v>60.961681818181823</v>
      </c>
      <c r="Q355" s="63">
        <f t="shared" si="274"/>
        <v>39.331954545454543</v>
      </c>
      <c r="R355" s="63">
        <f t="shared" si="275"/>
        <v>100.29363636363637</v>
      </c>
      <c r="S355" s="70"/>
      <c r="T355" s="49">
        <f t="shared" si="276"/>
        <v>61.412539393939397</v>
      </c>
      <c r="U355" s="49">
        <f t="shared" si="276"/>
        <v>39.177245454545449</v>
      </c>
      <c r="V355" s="68">
        <f t="shared" si="276"/>
        <v>100.58978484848485</v>
      </c>
    </row>
    <row r="356" spans="1:22">
      <c r="A356" s="65"/>
      <c r="B356" s="66" t="s">
        <v>606</v>
      </c>
      <c r="C356" s="66" t="s">
        <v>607</v>
      </c>
      <c r="D356" s="67">
        <f>VLOOKUP($B356,'[1]CurBackup 1516'!$A$4:$E$298,3,FALSE)</f>
        <v>495392</v>
      </c>
      <c r="E356" s="67">
        <f>VLOOKUP($B356,'[1]CurBackup 1516'!$A$4:$E$298,5,FALSE)</f>
        <v>306664.67000000004</v>
      </c>
      <c r="F356" s="67">
        <f>VLOOKUP($B356,'[1]COLLECTIONS 1516'!$A$9:$G$303,3,FALSE)</f>
        <v>191184.72</v>
      </c>
      <c r="G356" s="56"/>
      <c r="H356" s="63">
        <v>61.873580012192733</v>
      </c>
      <c r="I356" s="63">
        <v>38.256005951704395</v>
      </c>
      <c r="J356" s="63">
        <v>100.12958596389713</v>
      </c>
      <c r="K356" s="63"/>
      <c r="L356" s="63">
        <v>59.536930532450214</v>
      </c>
      <c r="M356" s="63">
        <v>39.477215098316783</v>
      </c>
      <c r="N356" s="63">
        <v>99.01414563076699</v>
      </c>
      <c r="O356" s="63"/>
      <c r="P356" s="63">
        <f t="shared" si="273"/>
        <v>61.903436066791564</v>
      </c>
      <c r="Q356" s="63">
        <f t="shared" si="274"/>
        <v>38.592613526257999</v>
      </c>
      <c r="R356" s="63">
        <f t="shared" si="275"/>
        <v>100.49604959304956</v>
      </c>
      <c r="S356" s="60"/>
      <c r="T356" s="49">
        <f t="shared" si="276"/>
        <v>61.104648870478172</v>
      </c>
      <c r="U356" s="49">
        <f t="shared" si="276"/>
        <v>38.775278192093054</v>
      </c>
      <c r="V356" s="68">
        <f t="shared" si="276"/>
        <v>99.879927062571241</v>
      </c>
    </row>
    <row r="357" spans="1:22">
      <c r="A357" s="65"/>
      <c r="B357" s="66" t="s">
        <v>608</v>
      </c>
      <c r="C357" s="66" t="s">
        <v>609</v>
      </c>
      <c r="D357" s="67">
        <f>VLOOKUP($B357,'[1]CurBackup 1516'!$A$4:$E$298,3,FALSE)</f>
        <v>330000</v>
      </c>
      <c r="E357" s="67">
        <f>VLOOKUP($B357,'[1]CurBackup 1516'!$A$4:$E$298,5,FALSE)</f>
        <v>197604.29</v>
      </c>
      <c r="F357" s="67">
        <f>VLOOKUP($B357,'[1]COLLECTIONS 1516'!$A$9:$G$303,3,FALSE)</f>
        <v>129522.72</v>
      </c>
      <c r="G357" s="21"/>
      <c r="H357" s="63">
        <v>66.684817857142846</v>
      </c>
      <c r="I357" s="63">
        <v>42.076292857142853</v>
      </c>
      <c r="J357" s="63">
        <v>108.76111071428571</v>
      </c>
      <c r="K357" s="63"/>
      <c r="L357" s="63">
        <v>58.710312121212127</v>
      </c>
      <c r="M357" s="63">
        <v>40.996887878787881</v>
      </c>
      <c r="N357" s="63">
        <v>99.7072</v>
      </c>
      <c r="O357" s="63"/>
      <c r="P357" s="63">
        <f t="shared" si="273"/>
        <v>59.880087878787883</v>
      </c>
      <c r="Q357" s="63">
        <f t="shared" si="274"/>
        <v>39.249309090909094</v>
      </c>
      <c r="R357" s="63">
        <f t="shared" si="275"/>
        <v>99.129396969696984</v>
      </c>
      <c r="S357" s="64"/>
      <c r="T357" s="49">
        <f t="shared" si="276"/>
        <v>61.758405952380947</v>
      </c>
      <c r="U357" s="49">
        <f t="shared" si="276"/>
        <v>40.774163275613276</v>
      </c>
      <c r="V357" s="68">
        <f t="shared" si="276"/>
        <v>102.53256922799422</v>
      </c>
    </row>
    <row r="358" spans="1:22">
      <c r="A358" s="65"/>
      <c r="B358" s="66" t="s">
        <v>610</v>
      </c>
      <c r="C358" s="66" t="s">
        <v>611</v>
      </c>
      <c r="D358" s="67">
        <f>VLOOKUP($B358,'[1]CurBackup 1516'!$A$4:$E$298,3,FALSE)</f>
        <v>594757.89724015002</v>
      </c>
      <c r="E358" s="67">
        <f>VLOOKUP($B358,'[1]CurBackup 1516'!$A$4:$E$298,5,FALSE)</f>
        <v>346270.20999999996</v>
      </c>
      <c r="F358" s="67">
        <f>VLOOKUP($B358,'[1]COLLECTIONS 1516'!$A$9:$G$303,3,FALSE)</f>
        <v>248295.37</v>
      </c>
      <c r="G358" s="56"/>
      <c r="H358" s="63">
        <v>46.70345756047481</v>
      </c>
      <c r="I358" s="63">
        <v>48.98356364812939</v>
      </c>
      <c r="J358" s="63">
        <v>95.687021208604193</v>
      </c>
      <c r="K358" s="63"/>
      <c r="L358" s="63">
        <v>60.912273635012127</v>
      </c>
      <c r="M358" s="63">
        <v>43.319616245618263</v>
      </c>
      <c r="N358" s="63">
        <v>104.23188988063039</v>
      </c>
      <c r="O358" s="63"/>
      <c r="P358" s="63">
        <f t="shared" si="273"/>
        <v>58.220363547385354</v>
      </c>
      <c r="Q358" s="63">
        <f t="shared" si="274"/>
        <v>41.747301070261173</v>
      </c>
      <c r="R358" s="63">
        <f t="shared" si="275"/>
        <v>99.967664617646534</v>
      </c>
      <c r="S358" s="60"/>
      <c r="T358" s="49">
        <f t="shared" si="276"/>
        <v>55.278698247624099</v>
      </c>
      <c r="U358" s="49">
        <f t="shared" si="276"/>
        <v>44.683493654669611</v>
      </c>
      <c r="V358" s="68">
        <f t="shared" si="276"/>
        <v>99.962191902293696</v>
      </c>
    </row>
    <row r="359" spans="1:22">
      <c r="A359" s="65"/>
      <c r="B359" s="66" t="s">
        <v>612</v>
      </c>
      <c r="C359" s="66" t="s">
        <v>613</v>
      </c>
      <c r="D359" s="67">
        <f>VLOOKUP($B359,'[1]CurBackup 1516'!$A$4:$E$298,3,FALSE)</f>
        <v>429998.98443064</v>
      </c>
      <c r="E359" s="67">
        <f>VLOOKUP($B359,'[1]CurBackup 1516'!$A$4:$E$298,5,FALSE)</f>
        <v>262416.56999999995</v>
      </c>
      <c r="F359" s="67">
        <f>VLOOKUP($B359,'[1]COLLECTIONS 1516'!$A$9:$G$303,3,FALSE)</f>
        <v>171802.03</v>
      </c>
      <c r="G359" s="69"/>
      <c r="H359" s="63">
        <v>63.479065019041727</v>
      </c>
      <c r="I359" s="63">
        <v>40.7407657279782</v>
      </c>
      <c r="J359" s="63">
        <v>104.21983074701993</v>
      </c>
      <c r="K359" s="63"/>
      <c r="L359" s="63">
        <v>57.863202000796306</v>
      </c>
      <c r="M359" s="63">
        <v>39.426995082991454</v>
      </c>
      <c r="N359" s="63">
        <v>97.29019708378776</v>
      </c>
      <c r="O359" s="63"/>
      <c r="P359" s="63">
        <f t="shared" si="273"/>
        <v>61.027253435834204</v>
      </c>
      <c r="Q359" s="63">
        <f t="shared" si="274"/>
        <v>39.954054828171842</v>
      </c>
      <c r="R359" s="63">
        <f t="shared" si="275"/>
        <v>100.98130826400605</v>
      </c>
      <c r="S359" s="70"/>
      <c r="T359" s="49">
        <f t="shared" si="276"/>
        <v>60.789840151890751</v>
      </c>
      <c r="U359" s="49">
        <f t="shared" si="276"/>
        <v>40.040605213047165</v>
      </c>
      <c r="V359" s="68">
        <f t="shared" si="276"/>
        <v>100.83044536493792</v>
      </c>
    </row>
    <row r="360" spans="1:22">
      <c r="A360" s="65"/>
      <c r="B360" s="66" t="s">
        <v>614</v>
      </c>
      <c r="C360" s="66" t="s">
        <v>615</v>
      </c>
      <c r="D360" s="67">
        <f>VLOOKUP($B360,'[1]CurBackup 1516'!$A$4:$E$298,3,FALSE)</f>
        <v>564440</v>
      </c>
      <c r="E360" s="67">
        <f>VLOOKUP($B360,'[1]CurBackup 1516'!$A$4:$E$298,5,FALSE)</f>
        <v>335147.75</v>
      </c>
      <c r="F360" s="67">
        <f>VLOOKUP($B360,'[1]COLLECTIONS 1516'!$A$9:$G$303,3,FALSE)</f>
        <v>228627.79</v>
      </c>
      <c r="G360" s="69"/>
      <c r="H360" s="63">
        <v>65.420991944764083</v>
      </c>
      <c r="I360" s="63">
        <v>39.89952589182969</v>
      </c>
      <c r="J360" s="63">
        <v>105.32051783659378</v>
      </c>
      <c r="K360" s="63"/>
      <c r="L360" s="63">
        <v>58.990702288994399</v>
      </c>
      <c r="M360" s="63">
        <v>40.331944936574303</v>
      </c>
      <c r="N360" s="63">
        <v>99.322647225568701</v>
      </c>
      <c r="O360" s="63"/>
      <c r="P360" s="63">
        <f t="shared" si="273"/>
        <v>59.377037417617458</v>
      </c>
      <c r="Q360" s="63">
        <f t="shared" si="274"/>
        <v>40.505242364113101</v>
      </c>
      <c r="R360" s="63">
        <f t="shared" si="275"/>
        <v>99.88227978173056</v>
      </c>
      <c r="S360" s="70"/>
      <c r="T360" s="49">
        <f t="shared" si="276"/>
        <v>61.262910550458649</v>
      </c>
      <c r="U360" s="49">
        <f t="shared" si="276"/>
        <v>40.24557106417236</v>
      </c>
      <c r="V360" s="68">
        <f t="shared" si="276"/>
        <v>101.50848161463102</v>
      </c>
    </row>
    <row r="361" spans="1:22">
      <c r="A361" s="65"/>
      <c r="B361" s="71"/>
      <c r="C361" s="53" t="s">
        <v>30</v>
      </c>
      <c r="D361" s="54">
        <f>SUM(D348:D360)</f>
        <v>10792205.361092791</v>
      </c>
      <c r="E361" s="54">
        <f>SUM(E348:E360)</f>
        <v>6344009.7399999993</v>
      </c>
      <c r="F361" s="54">
        <f>SUM(F348:F360)</f>
        <v>4442311.78</v>
      </c>
      <c r="G361" s="69"/>
      <c r="H361" s="57">
        <v>60.435031103065107</v>
      </c>
      <c r="I361" s="57">
        <v>42.17899941620152</v>
      </c>
      <c r="J361" s="57">
        <v>102.61403051926663</v>
      </c>
      <c r="K361" s="57"/>
      <c r="L361" s="58">
        <v>57.799929047792631</v>
      </c>
      <c r="M361" s="59">
        <v>41.756813218599184</v>
      </c>
      <c r="N361" s="75">
        <v>99.556742266391808</v>
      </c>
      <c r="O361" s="57"/>
      <c r="P361" s="57">
        <f t="shared" ref="P361" si="277">IF(E361&gt;0,E361/D361*100,0)</f>
        <v>58.783256320074514</v>
      </c>
      <c r="Q361" s="57">
        <f t="shared" ref="Q361" si="278">IF(F361&gt;0,F361/D361*100,0)</f>
        <v>41.162224321778318</v>
      </c>
      <c r="R361" s="57">
        <f t="shared" si="275"/>
        <v>99.945480641852839</v>
      </c>
      <c r="S361" s="70"/>
      <c r="T361" s="72">
        <f t="shared" ref="T361:U361" si="279">AVERAGE(H361,L361,P361)</f>
        <v>59.006072156977417</v>
      </c>
      <c r="U361" s="72">
        <f t="shared" si="279"/>
        <v>41.69934565219301</v>
      </c>
      <c r="V361" s="73">
        <f t="shared" ref="V361" si="280">U361+T361</f>
        <v>100.70541780917043</v>
      </c>
    </row>
    <row r="362" spans="1:22">
      <c r="A362" s="65" t="s">
        <v>616</v>
      </c>
      <c r="B362" s="66"/>
      <c r="C362" s="66"/>
      <c r="D362" s="67"/>
      <c r="E362" s="48"/>
      <c r="F362" s="48"/>
      <c r="G362" s="69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70"/>
      <c r="T362" s="49"/>
      <c r="U362" s="49"/>
      <c r="V362" s="68"/>
    </row>
    <row r="363" spans="1:22">
      <c r="A363" s="74"/>
      <c r="B363" s="66" t="s">
        <v>617</v>
      </c>
      <c r="C363" s="66" t="s">
        <v>618</v>
      </c>
      <c r="D363" s="67">
        <f>VLOOKUP($B363,'[1]CurBackup 1516'!$A$4:$E$298,3,FALSE)</f>
        <v>999808</v>
      </c>
      <c r="E363" s="67">
        <f>VLOOKUP($B363,'[1]CurBackup 1516'!$A$4:$E$298,5,FALSE)</f>
        <v>574189.44999999995</v>
      </c>
      <c r="F363" s="67">
        <f>VLOOKUP($B363,'[1]COLLECTIONS 1516'!$A$9:$G$303,3,FALSE)</f>
        <v>405043.17</v>
      </c>
      <c r="G363" s="69"/>
      <c r="H363" s="63">
        <v>57.027988373767755</v>
      </c>
      <c r="I363" s="63">
        <v>44.227676713929071</v>
      </c>
      <c r="J363" s="63">
        <v>101.25566508769683</v>
      </c>
      <c r="K363" s="63"/>
      <c r="L363" s="63">
        <v>60.633918712392777</v>
      </c>
      <c r="M363" s="63">
        <v>40.894433731276408</v>
      </c>
      <c r="N363" s="63">
        <v>101.52835244366918</v>
      </c>
      <c r="O363" s="63"/>
      <c r="P363" s="63">
        <f t="shared" ref="P363:P377" si="281">IFERROR(IF(E363&gt;0,E363/D363*100,0),0)</f>
        <v>57.429971554538461</v>
      </c>
      <c r="Q363" s="63">
        <f t="shared" ref="Q363:Q377" si="282">IFERROR(IF(F363&gt;0,F363/D363*100,0),0)</f>
        <v>40.512095322301874</v>
      </c>
      <c r="R363" s="63">
        <f t="shared" ref="R363:R378" si="283">P363+Q363</f>
        <v>97.942066876840329</v>
      </c>
      <c r="S363" s="70"/>
      <c r="T363" s="49">
        <f t="shared" ref="T363:V377" si="284">IF(AND(H363&gt;0,L363&gt;0,P363&gt;0),AVERAGE(H363,L363,P363),AVERAGE(L363,P363))</f>
        <v>58.363959546899672</v>
      </c>
      <c r="U363" s="49">
        <f t="shared" si="284"/>
        <v>41.878068589169118</v>
      </c>
      <c r="V363" s="68">
        <f t="shared" si="284"/>
        <v>100.24202813606878</v>
      </c>
    </row>
    <row r="364" spans="1:22">
      <c r="A364" s="74"/>
      <c r="B364" s="66" t="s">
        <v>619</v>
      </c>
      <c r="C364" s="66" t="s">
        <v>620</v>
      </c>
      <c r="D364" s="67">
        <f>VLOOKUP($B364,'[1]CurBackup 1516'!$A$4:$E$298,3,FALSE)</f>
        <v>2793208.4059647201</v>
      </c>
      <c r="E364" s="67">
        <f>VLOOKUP($B364,'[1]CurBackup 1516'!$A$4:$E$298,5,FALSE)</f>
        <v>1646874.96</v>
      </c>
      <c r="F364" s="67">
        <f>VLOOKUP($B364,'[1]COLLECTIONS 1516'!$A$9:$G$303,3,FALSE)</f>
        <v>1130620.3600000001</v>
      </c>
      <c r="G364" s="69"/>
      <c r="H364" s="63">
        <v>61.227081040648656</v>
      </c>
      <c r="I364" s="63">
        <v>41.698078509981407</v>
      </c>
      <c r="J364" s="63">
        <v>102.92515955063007</v>
      </c>
      <c r="K364" s="63"/>
      <c r="L364" s="63">
        <v>61.50162033776386</v>
      </c>
      <c r="M364" s="63">
        <v>39.449538763494758</v>
      </c>
      <c r="N364" s="63">
        <v>100.95115910125861</v>
      </c>
      <c r="O364" s="63"/>
      <c r="P364" s="63">
        <f t="shared" si="281"/>
        <v>58.959974360781764</v>
      </c>
      <c r="Q364" s="63">
        <f t="shared" si="282"/>
        <v>40.47747950298416</v>
      </c>
      <c r="R364" s="63">
        <f t="shared" si="283"/>
        <v>99.437453863765924</v>
      </c>
      <c r="S364" s="70"/>
      <c r="T364" s="49">
        <f t="shared" si="284"/>
        <v>60.56289191306476</v>
      </c>
      <c r="U364" s="49">
        <f t="shared" si="284"/>
        <v>40.54169892548677</v>
      </c>
      <c r="V364" s="68">
        <f t="shared" si="284"/>
        <v>101.10459083855153</v>
      </c>
    </row>
    <row r="365" spans="1:22">
      <c r="A365" s="74"/>
      <c r="B365" s="66" t="s">
        <v>621</v>
      </c>
      <c r="C365" s="66" t="s">
        <v>622</v>
      </c>
      <c r="D365" s="67">
        <f>VLOOKUP($B365,'[1]CurBackup 1516'!$A$4:$E$298,3,FALSE)</f>
        <v>14102264</v>
      </c>
      <c r="E365" s="67">
        <f>VLOOKUP($B365,'[1]CurBackup 1516'!$A$4:$E$298,5,FALSE)</f>
        <v>8017966.5700000003</v>
      </c>
      <c r="F365" s="67">
        <f>VLOOKUP($B365,'[1]COLLECTIONS 1516'!$A$9:$G$303,3,FALSE)</f>
        <v>6143487.9100000001</v>
      </c>
      <c r="G365" s="69"/>
      <c r="H365" s="63">
        <v>54.963015684072623</v>
      </c>
      <c r="I365" s="63">
        <v>44.298328279992518</v>
      </c>
      <c r="J365" s="63">
        <v>99.261343964065134</v>
      </c>
      <c r="K365" s="63"/>
      <c r="L365" s="63">
        <v>56.492541146772588</v>
      </c>
      <c r="M365" s="63">
        <v>43.221859562423752</v>
      </c>
      <c r="N365" s="63">
        <v>99.71440070919634</v>
      </c>
      <c r="O365" s="63"/>
      <c r="P365" s="63">
        <f t="shared" si="281"/>
        <v>56.85588193498576</v>
      </c>
      <c r="Q365" s="63">
        <f t="shared" si="282"/>
        <v>43.563841309452158</v>
      </c>
      <c r="R365" s="63">
        <f t="shared" si="283"/>
        <v>100.41972324443792</v>
      </c>
      <c r="S365" s="70"/>
      <c r="T365" s="49">
        <f t="shared" si="284"/>
        <v>56.103812921943664</v>
      </c>
      <c r="U365" s="49">
        <f t="shared" si="284"/>
        <v>43.694676383956143</v>
      </c>
      <c r="V365" s="68">
        <f t="shared" si="284"/>
        <v>99.798489305899807</v>
      </c>
    </row>
    <row r="366" spans="1:22">
      <c r="A366" s="74"/>
      <c r="B366" s="66" t="s">
        <v>623</v>
      </c>
      <c r="C366" s="66" t="s">
        <v>507</v>
      </c>
      <c r="D366" s="67">
        <f>VLOOKUP($B366,'[1]CurBackup 1516'!$A$4:$E$298,3,FALSE)</f>
        <v>4564930</v>
      </c>
      <c r="E366" s="67">
        <f>VLOOKUP($B366,'[1]CurBackup 1516'!$A$4:$E$298,5,FALSE)</f>
        <v>2525423.04</v>
      </c>
      <c r="F366" s="67">
        <f>VLOOKUP($B366,'[1]COLLECTIONS 1516'!$A$9:$G$303,3,FALSE)</f>
        <v>2019223.24</v>
      </c>
      <c r="G366" s="69"/>
      <c r="H366" s="63">
        <v>58.805972928391</v>
      </c>
      <c r="I366" s="63">
        <v>44.761739829526412</v>
      </c>
      <c r="J366" s="63">
        <v>103.56771275791741</v>
      </c>
      <c r="K366" s="63"/>
      <c r="L366" s="63">
        <v>56.857228916982308</v>
      </c>
      <c r="M366" s="63">
        <v>43.260837515580739</v>
      </c>
      <c r="N366" s="63">
        <v>100.11806643256304</v>
      </c>
      <c r="O366" s="63"/>
      <c r="P366" s="63">
        <f t="shared" si="281"/>
        <v>55.32227306880938</v>
      </c>
      <c r="Q366" s="63">
        <f t="shared" si="282"/>
        <v>44.233388901910878</v>
      </c>
      <c r="R366" s="63">
        <f t="shared" si="283"/>
        <v>99.555661970720251</v>
      </c>
      <c r="S366" s="70"/>
      <c r="T366" s="49">
        <f t="shared" si="284"/>
        <v>56.995158304727568</v>
      </c>
      <c r="U366" s="49">
        <f t="shared" si="284"/>
        <v>44.085322082339339</v>
      </c>
      <c r="V366" s="68">
        <f t="shared" si="284"/>
        <v>101.08048038706688</v>
      </c>
    </row>
    <row r="367" spans="1:22">
      <c r="A367" s="74"/>
      <c r="B367" s="66" t="s">
        <v>624</v>
      </c>
      <c r="C367" s="66" t="s">
        <v>625</v>
      </c>
      <c r="D367" s="67">
        <f>VLOOKUP($B367,'[1]CurBackup 1516'!$A$4:$E$298,3,FALSE)</f>
        <v>5402169.4537636796</v>
      </c>
      <c r="E367" s="67">
        <f>VLOOKUP($B367,'[1]CurBackup 1516'!$A$4:$E$298,5,FALSE)</f>
        <v>2959372.5900000003</v>
      </c>
      <c r="F367" s="67">
        <f>VLOOKUP($B367,'[1]COLLECTIONS 1516'!$A$9:$G$303,3,FALSE)</f>
        <v>2405676.17</v>
      </c>
      <c r="G367" s="69"/>
      <c r="H367" s="63">
        <v>54.397910270582095</v>
      </c>
      <c r="I367" s="63">
        <v>44.056944799954799</v>
      </c>
      <c r="J367" s="63">
        <v>98.454855070536894</v>
      </c>
      <c r="K367" s="63"/>
      <c r="L367" s="63">
        <v>54.835761346374547</v>
      </c>
      <c r="M367" s="63">
        <v>44.321200628371002</v>
      </c>
      <c r="N367" s="63">
        <v>99.156961974745542</v>
      </c>
      <c r="O367" s="63"/>
      <c r="P367" s="63">
        <f t="shared" si="281"/>
        <v>54.781187730759015</v>
      </c>
      <c r="Q367" s="63">
        <f t="shared" si="282"/>
        <v>44.531668075016981</v>
      </c>
      <c r="R367" s="63">
        <f t="shared" si="283"/>
        <v>99.312855805775996</v>
      </c>
      <c r="S367" s="70"/>
      <c r="T367" s="49">
        <f t="shared" si="284"/>
        <v>54.671619782571888</v>
      </c>
      <c r="U367" s="49">
        <f t="shared" si="284"/>
        <v>44.303271167780927</v>
      </c>
      <c r="V367" s="68">
        <f t="shared" si="284"/>
        <v>98.974890950352801</v>
      </c>
    </row>
    <row r="368" spans="1:22">
      <c r="A368" s="74"/>
      <c r="B368" s="66" t="s">
        <v>626</v>
      </c>
      <c r="C368" s="66" t="s">
        <v>627</v>
      </c>
      <c r="D368" s="67">
        <f>VLOOKUP($B368,'[1]CurBackup 1516'!$A$4:$E$298,3,FALSE)</f>
        <v>260000</v>
      </c>
      <c r="E368" s="67">
        <f>VLOOKUP($B368,'[1]CurBackup 1516'!$A$4:$E$298,5,FALSE)</f>
        <v>159354.09</v>
      </c>
      <c r="F368" s="67">
        <f>VLOOKUP($B368,'[1]COLLECTIONS 1516'!$A$9:$G$303,3,FALSE)</f>
        <v>99230.95</v>
      </c>
      <c r="G368" s="69"/>
      <c r="H368" s="63">
        <v>63.912167999999994</v>
      </c>
      <c r="I368" s="63">
        <v>40.229032000000004</v>
      </c>
      <c r="J368" s="63">
        <v>104.1412</v>
      </c>
      <c r="K368" s="63"/>
      <c r="L368" s="63">
        <v>62.934533333333334</v>
      </c>
      <c r="M368" s="63">
        <v>39.351003921568626</v>
      </c>
      <c r="N368" s="63">
        <v>102.28553725490195</v>
      </c>
      <c r="O368" s="63"/>
      <c r="P368" s="63">
        <f t="shared" si="281"/>
        <v>61.290034615384613</v>
      </c>
      <c r="Q368" s="63">
        <f t="shared" si="282"/>
        <v>38.165749999999996</v>
      </c>
      <c r="R368" s="63">
        <f t="shared" si="283"/>
        <v>99.455784615384601</v>
      </c>
      <c r="S368" s="70"/>
      <c r="T368" s="49">
        <f t="shared" si="284"/>
        <v>62.712245316239319</v>
      </c>
      <c r="U368" s="49">
        <f t="shared" si="284"/>
        <v>39.248595307189539</v>
      </c>
      <c r="V368" s="68">
        <f t="shared" si="284"/>
        <v>101.96084062342885</v>
      </c>
    </row>
    <row r="369" spans="1:22">
      <c r="A369" s="74"/>
      <c r="B369" s="66" t="s">
        <v>628</v>
      </c>
      <c r="C369" s="66" t="s">
        <v>629</v>
      </c>
      <c r="D369" s="67">
        <f>VLOOKUP($B369,'[1]CurBackup 1516'!$A$4:$E$298,3,FALSE)</f>
        <v>1400000</v>
      </c>
      <c r="E369" s="67">
        <f>VLOOKUP($B369,'[1]CurBackup 1516'!$A$4:$E$298,5,FALSE)</f>
        <v>731034.80999999994</v>
      </c>
      <c r="F369" s="67">
        <f>VLOOKUP($B369,'[1]COLLECTIONS 1516'!$A$9:$G$303,3,FALSE)</f>
        <v>557033.81000000006</v>
      </c>
      <c r="G369" s="69"/>
      <c r="H369" s="63">
        <v>52.910032156862741</v>
      </c>
      <c r="I369" s="63">
        <v>37.648887058823526</v>
      </c>
      <c r="J369" s="63">
        <v>90.558919215686274</v>
      </c>
      <c r="K369" s="63"/>
      <c r="L369" s="63">
        <v>53.267132835820888</v>
      </c>
      <c r="M369" s="63">
        <v>37.945029850746273</v>
      </c>
      <c r="N369" s="63">
        <v>91.212162686567154</v>
      </c>
      <c r="O369" s="63"/>
      <c r="P369" s="63">
        <f t="shared" si="281"/>
        <v>52.216772142857138</v>
      </c>
      <c r="Q369" s="63">
        <f t="shared" si="282"/>
        <v>39.788129285714291</v>
      </c>
      <c r="R369" s="63">
        <f t="shared" si="283"/>
        <v>92.004901428571429</v>
      </c>
      <c r="S369" s="70"/>
      <c r="T369" s="49">
        <f t="shared" si="284"/>
        <v>52.797979045180256</v>
      </c>
      <c r="U369" s="49">
        <f t="shared" si="284"/>
        <v>38.460682065094694</v>
      </c>
      <c r="V369" s="68">
        <f t="shared" si="284"/>
        <v>91.258661110274943</v>
      </c>
    </row>
    <row r="370" spans="1:22">
      <c r="A370" s="74"/>
      <c r="B370" s="66" t="s">
        <v>630</v>
      </c>
      <c r="C370" s="66" t="s">
        <v>631</v>
      </c>
      <c r="D370" s="67">
        <f>VLOOKUP($B370,'[1]CurBackup 1516'!$A$4:$E$298,3,FALSE)</f>
        <v>2040653</v>
      </c>
      <c r="E370" s="67">
        <f>VLOOKUP($B370,'[1]CurBackup 1516'!$A$4:$E$298,5,FALSE)</f>
        <v>1208233.32</v>
      </c>
      <c r="F370" s="67">
        <f>VLOOKUP($B370,'[1]COLLECTIONS 1516'!$A$9:$G$303,3,FALSE)</f>
        <v>837503</v>
      </c>
      <c r="G370" s="69"/>
      <c r="H370" s="63">
        <v>69.765404015283352</v>
      </c>
      <c r="I370" s="63">
        <v>42.429278765179582</v>
      </c>
      <c r="J370" s="63">
        <v>112.19468278046293</v>
      </c>
      <c r="K370" s="63"/>
      <c r="L370" s="63">
        <v>58.512421759113394</v>
      </c>
      <c r="M370" s="63">
        <v>40.792172407557779</v>
      </c>
      <c r="N370" s="63">
        <v>99.304594166671166</v>
      </c>
      <c r="O370" s="63"/>
      <c r="P370" s="63">
        <f t="shared" si="281"/>
        <v>59.208171109933929</v>
      </c>
      <c r="Q370" s="63">
        <f t="shared" si="282"/>
        <v>41.040931505748404</v>
      </c>
      <c r="R370" s="63">
        <f t="shared" si="283"/>
        <v>100.24910261568233</v>
      </c>
      <c r="S370" s="70"/>
      <c r="T370" s="49">
        <f t="shared" si="284"/>
        <v>62.495332294776894</v>
      </c>
      <c r="U370" s="49">
        <f t="shared" si="284"/>
        <v>41.420794226161924</v>
      </c>
      <c r="V370" s="68">
        <f t="shared" si="284"/>
        <v>103.9161265209388</v>
      </c>
    </row>
    <row r="371" spans="1:22">
      <c r="A371" s="74"/>
      <c r="B371" s="66" t="s">
        <v>632</v>
      </c>
      <c r="C371" s="66" t="s">
        <v>633</v>
      </c>
      <c r="D371" s="67">
        <f>VLOOKUP($B371,'[1]CurBackup 1516'!$A$4:$E$298,3,FALSE)</f>
        <v>1203200</v>
      </c>
      <c r="E371" s="67">
        <f>VLOOKUP($B371,'[1]CurBackup 1516'!$A$4:$E$298,5,FALSE)</f>
        <v>692330.17</v>
      </c>
      <c r="F371" s="67">
        <f>VLOOKUP($B371,'[1]COLLECTIONS 1516'!$A$9:$G$303,3,FALSE)</f>
        <v>474823.23</v>
      </c>
      <c r="G371" s="69"/>
      <c r="H371" s="63">
        <v>60.051377122277486</v>
      </c>
      <c r="I371" s="63">
        <v>42.93092522723375</v>
      </c>
      <c r="J371" s="63">
        <v>102.98230234951123</v>
      </c>
      <c r="K371" s="63"/>
      <c r="L371" s="63">
        <v>58.497213791940652</v>
      </c>
      <c r="M371" s="63">
        <v>40.280633114146013</v>
      </c>
      <c r="N371" s="63">
        <v>98.777846906086666</v>
      </c>
      <c r="O371" s="63"/>
      <c r="P371" s="63">
        <f t="shared" si="281"/>
        <v>57.540738863031912</v>
      </c>
      <c r="Q371" s="63">
        <f t="shared" si="282"/>
        <v>39.463366855053188</v>
      </c>
      <c r="R371" s="63">
        <f t="shared" si="283"/>
        <v>97.0041057180851</v>
      </c>
      <c r="S371" s="70"/>
      <c r="T371" s="49">
        <f t="shared" si="284"/>
        <v>58.696443259083345</v>
      </c>
      <c r="U371" s="49">
        <f t="shared" si="284"/>
        <v>40.891641732144315</v>
      </c>
      <c r="V371" s="68">
        <f t="shared" si="284"/>
        <v>99.588084991227674</v>
      </c>
    </row>
    <row r="372" spans="1:22">
      <c r="A372" s="74"/>
      <c r="B372" s="66" t="s">
        <v>634</v>
      </c>
      <c r="C372" s="66" t="s">
        <v>635</v>
      </c>
      <c r="D372" s="67">
        <f>VLOOKUP($B372,'[1]CurBackup 1516'!$A$4:$E$298,3,FALSE)</f>
        <v>1499368.4908533799</v>
      </c>
      <c r="E372" s="67">
        <f>VLOOKUP($B372,'[1]CurBackup 1516'!$A$4:$E$298,5,FALSE)</f>
        <v>836720.91999999993</v>
      </c>
      <c r="F372" s="67">
        <f>VLOOKUP($B372,'[1]COLLECTIONS 1516'!$A$9:$G$303,3,FALSE)</f>
        <v>651129.69999999995</v>
      </c>
      <c r="G372" s="69"/>
      <c r="H372" s="63">
        <v>56.872736804044941</v>
      </c>
      <c r="I372" s="63">
        <v>43.875263658640961</v>
      </c>
      <c r="J372" s="63">
        <v>100.74800046268589</v>
      </c>
      <c r="K372" s="63"/>
      <c r="L372" s="63">
        <v>56.503306140190276</v>
      </c>
      <c r="M372" s="63">
        <v>43.703491913678988</v>
      </c>
      <c r="N372" s="63">
        <v>100.20679805386926</v>
      </c>
      <c r="O372" s="63"/>
      <c r="P372" s="63">
        <f t="shared" si="281"/>
        <v>55.804888865162972</v>
      </c>
      <c r="Q372" s="63">
        <f t="shared" si="282"/>
        <v>43.426929668863671</v>
      </c>
      <c r="R372" s="63">
        <f t="shared" si="283"/>
        <v>99.231818534026644</v>
      </c>
      <c r="S372" s="70"/>
      <c r="T372" s="49">
        <f t="shared" si="284"/>
        <v>56.39364393646607</v>
      </c>
      <c r="U372" s="49">
        <f t="shared" si="284"/>
        <v>43.668561747061204</v>
      </c>
      <c r="V372" s="68">
        <f t="shared" si="284"/>
        <v>100.06220568352728</v>
      </c>
    </row>
    <row r="373" spans="1:22">
      <c r="A373" s="74"/>
      <c r="B373" s="66" t="s">
        <v>636</v>
      </c>
      <c r="C373" s="66" t="s">
        <v>637</v>
      </c>
      <c r="D373" s="67">
        <f>VLOOKUP($B373,'[1]CurBackup 1516'!$A$4:$E$298,3,FALSE)</f>
        <v>626000</v>
      </c>
      <c r="E373" s="67">
        <f>VLOOKUP($B373,'[1]CurBackup 1516'!$A$4:$E$298,5,FALSE)</f>
        <v>384543.91000000003</v>
      </c>
      <c r="F373" s="67">
        <f>VLOOKUP($B373,'[1]COLLECTIONS 1516'!$A$9:$G$303,3,FALSE)</f>
        <v>240727.79</v>
      </c>
      <c r="G373" s="79"/>
      <c r="H373" s="63">
        <v>57.4759840255591</v>
      </c>
      <c r="I373" s="63">
        <v>40.268937699680507</v>
      </c>
      <c r="J373" s="63">
        <v>97.744921725239607</v>
      </c>
      <c r="K373" s="63"/>
      <c r="L373" s="63">
        <v>63.379271565495223</v>
      </c>
      <c r="M373" s="63">
        <v>39.221022364217248</v>
      </c>
      <c r="N373" s="63">
        <v>102.60029392971248</v>
      </c>
      <c r="O373" s="63"/>
      <c r="P373" s="63">
        <f t="shared" si="281"/>
        <v>61.428739616613427</v>
      </c>
      <c r="Q373" s="63">
        <f t="shared" si="282"/>
        <v>38.454918530351442</v>
      </c>
      <c r="R373" s="63">
        <f t="shared" si="283"/>
        <v>99.883658146964876</v>
      </c>
      <c r="S373" s="60"/>
      <c r="T373" s="49">
        <f t="shared" si="284"/>
        <v>60.76133173588925</v>
      </c>
      <c r="U373" s="49">
        <f t="shared" si="284"/>
        <v>39.314959531416399</v>
      </c>
      <c r="V373" s="68">
        <f t="shared" si="284"/>
        <v>100.07629126730565</v>
      </c>
    </row>
    <row r="374" spans="1:22">
      <c r="A374" s="74"/>
      <c r="B374" s="66" t="s">
        <v>638</v>
      </c>
      <c r="C374" s="66" t="s">
        <v>639</v>
      </c>
      <c r="D374" s="67">
        <f>VLOOKUP($B374,'[1]CurBackup 1516'!$A$4:$E$298,3,FALSE)</f>
        <v>775000</v>
      </c>
      <c r="E374" s="67">
        <f>VLOOKUP($B374,'[1]CurBackup 1516'!$A$4:$E$298,5,FALSE)</f>
        <v>447227.95000000007</v>
      </c>
      <c r="F374" s="67">
        <f>VLOOKUP($B374,'[1]COLLECTIONS 1516'!$A$9:$G$303,3,FALSE)</f>
        <v>332020.21999999997</v>
      </c>
      <c r="G374" s="79"/>
      <c r="H374" s="63">
        <v>58.551485161290316</v>
      </c>
      <c r="I374" s="63">
        <v>42.620055483870964</v>
      </c>
      <c r="J374" s="63">
        <v>101.17154064516129</v>
      </c>
      <c r="K374" s="63"/>
      <c r="L374" s="63">
        <v>58.382415483870972</v>
      </c>
      <c r="M374" s="63">
        <v>42.501917419354832</v>
      </c>
      <c r="N374" s="63">
        <v>100.88433290322581</v>
      </c>
      <c r="O374" s="63"/>
      <c r="P374" s="63">
        <f t="shared" si="281"/>
        <v>57.706832258064523</v>
      </c>
      <c r="Q374" s="63">
        <f t="shared" si="282"/>
        <v>42.841318709677417</v>
      </c>
      <c r="R374" s="63">
        <f t="shared" si="283"/>
        <v>100.54815096774195</v>
      </c>
      <c r="S374" s="60"/>
      <c r="T374" s="49">
        <f t="shared" si="284"/>
        <v>58.213577634408601</v>
      </c>
      <c r="U374" s="49">
        <f t="shared" si="284"/>
        <v>42.654430537634404</v>
      </c>
      <c r="V374" s="68">
        <f t="shared" si="284"/>
        <v>100.86800817204301</v>
      </c>
    </row>
    <row r="375" spans="1:22">
      <c r="A375" s="74"/>
      <c r="B375" s="66" t="s">
        <v>640</v>
      </c>
      <c r="C375" s="66" t="s">
        <v>641</v>
      </c>
      <c r="D375" s="67">
        <f>VLOOKUP($B375,'[1]CurBackup 1516'!$A$4:$E$298,3,FALSE)</f>
        <v>975000</v>
      </c>
      <c r="E375" s="67">
        <f>VLOOKUP($B375,'[1]CurBackup 1516'!$A$4:$E$298,5,FALSE)</f>
        <v>555016.93999999994</v>
      </c>
      <c r="F375" s="67">
        <f>VLOOKUP($B375,'[1]COLLECTIONS 1516'!$A$9:$G$303,3,FALSE)</f>
        <v>396341.7</v>
      </c>
      <c r="G375" s="79"/>
      <c r="H375" s="63">
        <v>55.788404838709674</v>
      </c>
      <c r="I375" s="63">
        <v>40.683870967741939</v>
      </c>
      <c r="J375" s="63">
        <v>96.47227580645162</v>
      </c>
      <c r="K375" s="63"/>
      <c r="L375" s="63">
        <v>58.746066666666671</v>
      </c>
      <c r="M375" s="63">
        <v>40.659147692307691</v>
      </c>
      <c r="N375" s="63">
        <v>99.405214358974362</v>
      </c>
      <c r="O375" s="63"/>
      <c r="P375" s="63">
        <f t="shared" si="281"/>
        <v>56.924814358974352</v>
      </c>
      <c r="Q375" s="63">
        <f t="shared" si="282"/>
        <v>40.650430769230773</v>
      </c>
      <c r="R375" s="63">
        <f t="shared" si="283"/>
        <v>97.575245128205125</v>
      </c>
      <c r="S375" s="60"/>
      <c r="T375" s="49">
        <f t="shared" si="284"/>
        <v>57.153095288116901</v>
      </c>
      <c r="U375" s="49">
        <f t="shared" si="284"/>
        <v>40.66448314309347</v>
      </c>
      <c r="V375" s="68">
        <f t="shared" si="284"/>
        <v>97.817578431210379</v>
      </c>
    </row>
    <row r="376" spans="1:22">
      <c r="A376" s="74"/>
      <c r="B376" s="66" t="s">
        <v>642</v>
      </c>
      <c r="C376" s="66" t="s">
        <v>511</v>
      </c>
      <c r="D376" s="67">
        <f>VLOOKUP($B376,'[1]CurBackup 1516'!$A$4:$E$298,3,FALSE)</f>
        <v>6896234.96286646</v>
      </c>
      <c r="E376" s="67">
        <f>VLOOKUP($B376,'[1]CurBackup 1516'!$A$4:$E$298,5,FALSE)</f>
        <v>3819180.9</v>
      </c>
      <c r="F376" s="67">
        <f>VLOOKUP($B376,'[1]COLLECTIONS 1516'!$A$9:$G$303,3,FALSE)</f>
        <v>3041027.67</v>
      </c>
      <c r="G376" s="79"/>
      <c r="H376" s="63">
        <v>55.581121556333571</v>
      </c>
      <c r="I376" s="63">
        <v>44.869214884304576</v>
      </c>
      <c r="J376" s="63">
        <v>100.45033644063815</v>
      </c>
      <c r="K376" s="63"/>
      <c r="L376" s="63">
        <v>56.499367039978431</v>
      </c>
      <c r="M376" s="63">
        <v>44.263627722972402</v>
      </c>
      <c r="N376" s="63">
        <v>100.76299476295083</v>
      </c>
      <c r="O376" s="63"/>
      <c r="P376" s="63">
        <f t="shared" si="281"/>
        <v>55.380666705308066</v>
      </c>
      <c r="Q376" s="63">
        <f t="shared" si="282"/>
        <v>44.096926603788148</v>
      </c>
      <c r="R376" s="63">
        <f t="shared" si="283"/>
        <v>99.477593309096221</v>
      </c>
      <c r="S376" s="60"/>
      <c r="T376" s="49">
        <f t="shared" si="284"/>
        <v>55.820385100540022</v>
      </c>
      <c r="U376" s="49">
        <f t="shared" si="284"/>
        <v>44.409923070355042</v>
      </c>
      <c r="V376" s="68">
        <f t="shared" si="284"/>
        <v>100.23030817089507</v>
      </c>
    </row>
    <row r="377" spans="1:22">
      <c r="A377" s="74"/>
      <c r="B377" s="80" t="s">
        <v>643</v>
      </c>
      <c r="C377" s="66" t="s">
        <v>644</v>
      </c>
      <c r="D377" s="67">
        <f>VLOOKUP($B377,'[1]CurBackup 1516'!$A$4:$E$298,3,FALSE)</f>
        <v>154796.20556112</v>
      </c>
      <c r="E377" s="67">
        <f>VLOOKUP($B377,'[1]CurBackup 1516'!$A$4:$E$298,5,FALSE)</f>
        <v>88969.65</v>
      </c>
      <c r="F377" s="67">
        <f>VLOOKUP($B377,'[1]COLLECTIONS 1516'!$A$9:$G$303,3,FALSE)</f>
        <v>62066.78</v>
      </c>
      <c r="G377" s="79"/>
      <c r="H377" s="63">
        <v>57.84348527527883</v>
      </c>
      <c r="I377" s="63">
        <v>49.136527741893204</v>
      </c>
      <c r="J377" s="63">
        <v>106.98001301717204</v>
      </c>
      <c r="K377" s="63"/>
      <c r="L377" s="63">
        <v>55.693429271154017</v>
      </c>
      <c r="M377" s="63">
        <v>39.047702415708414</v>
      </c>
      <c r="N377" s="63">
        <v>94.741131686862431</v>
      </c>
      <c r="O377" s="63"/>
      <c r="P377" s="63">
        <f t="shared" si="281"/>
        <v>57.475342937182695</v>
      </c>
      <c r="Q377" s="63">
        <f t="shared" si="282"/>
        <v>40.095801944895506</v>
      </c>
      <c r="R377" s="63">
        <f t="shared" si="283"/>
        <v>97.571144882078201</v>
      </c>
      <c r="S377" s="60"/>
      <c r="T377" s="49">
        <f t="shared" si="284"/>
        <v>57.004085827871847</v>
      </c>
      <c r="U377" s="49">
        <f t="shared" si="284"/>
        <v>42.760010700832375</v>
      </c>
      <c r="V377" s="68">
        <f t="shared" si="284"/>
        <v>99.764096528704229</v>
      </c>
    </row>
    <row r="378" spans="1:22">
      <c r="A378" s="65"/>
      <c r="B378" s="71"/>
      <c r="C378" s="53" t="s">
        <v>30</v>
      </c>
      <c r="D378" s="55">
        <f>SUM(D363:D377)</f>
        <v>43692632.519009359</v>
      </c>
      <c r="E378" s="55">
        <f>SUM(E363:E377)</f>
        <v>24646439.27</v>
      </c>
      <c r="F378" s="55">
        <f>SUM(F363:F377)</f>
        <v>18795955.699999999</v>
      </c>
      <c r="G378" s="79"/>
      <c r="H378" s="57">
        <v>56.894444967046084</v>
      </c>
      <c r="I378" s="57">
        <v>43.74644333022799</v>
      </c>
      <c r="J378" s="57">
        <v>100.64088829727407</v>
      </c>
      <c r="K378" s="57"/>
      <c r="L378" s="58">
        <v>57.011623496051044</v>
      </c>
      <c r="M378" s="59">
        <v>42.725774366906606</v>
      </c>
      <c r="N378" s="75">
        <v>99.73739786295765</v>
      </c>
      <c r="O378" s="57"/>
      <c r="P378" s="57">
        <f t="shared" ref="P378" si="285">IF(E378&gt;0,E378/D378*100,0)</f>
        <v>56.40868459751669</v>
      </c>
      <c r="Q378" s="57">
        <f t="shared" ref="Q378" si="286">IF(F378&gt;0,F378/D378*100,0)</f>
        <v>43.018592875635129</v>
      </c>
      <c r="R378" s="57">
        <f t="shared" si="283"/>
        <v>99.427277473151818</v>
      </c>
      <c r="S378" s="60"/>
      <c r="T378" s="72">
        <f t="shared" ref="T378:U378" si="287">AVERAGE(H378,L378,P378)</f>
        <v>56.771584353537939</v>
      </c>
      <c r="U378" s="72">
        <f t="shared" si="287"/>
        <v>43.16360352425658</v>
      </c>
      <c r="V378" s="73">
        <f t="shared" ref="V378" si="288">U378+T378</f>
        <v>99.935187877794519</v>
      </c>
    </row>
  </sheetData>
  <pageMargins left="0.7" right="0.7" top="0.75" bottom="0.75" header="0.3" footer="0.3"/>
  <pageSetup scale="65" orientation="landscape" r:id="rId1"/>
  <headerFooter>
    <oddHeader>&amp;C&amp;"Arial,Bold"Washington State School Districts
General Fund 2016 Tax Collection Survey&amp;"-,Regular"
&amp;"Arial,Bold"and Three-Year Average by County</oddHeader>
  </headerFooter>
  <rowBreaks count="8" manualBreakCount="8">
    <brk id="51" max="21" man="1"/>
    <brk id="99" max="21" man="1"/>
    <brk id="147" max="21" man="1"/>
    <brk id="189" max="21" man="1"/>
    <brk id="231" max="21" man="1"/>
    <brk id="269" max="21" man="1"/>
    <brk id="315" max="21" man="1"/>
    <brk id="337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1516 Tax Collections</vt:lpstr>
      <vt:lpstr>'1516 Tax Collections'!Print_Area</vt:lpstr>
      <vt:lpstr>'1516 Tax Collections'!Print_Titles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2018-01-03T22:23:36Z</cp:lastPrinted>
  <dcterms:created xsi:type="dcterms:W3CDTF">2018-01-03T21:58:15Z</dcterms:created>
  <dcterms:modified xsi:type="dcterms:W3CDTF">2018-01-03T22:23:42Z</dcterms:modified>
</cp:coreProperties>
</file>